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2895" windowWidth="17325" windowHeight="651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Notes_Balance">#REF!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Notes_Balance">#REF!</definedName>
    <definedName name="Previous_Period_Balance_Notes">#REF!</definedName>
    <definedName name="_xlnm.Print_Area" localSheetId="1">'Investor Report'!$A$1:$J$907</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Report'!$A$3:$H$344</definedName>
  </definedNames>
  <calcPr calcId="145621"/>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<sst xmlns="http://schemas.openxmlformats.org/spreadsheetml/2006/main" count="1265" uniqueCount="753">
  <si>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</si>
  <si>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</si>
  <si>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</si>
  <si>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</si>
  <si>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</si>
  <si>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</si>
  <si>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</si>
  <si>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</si>
  <si>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</si>
  <si>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</si>
  <si>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</si>
  <si>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</si>
  <si>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</si>
  <si>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</si>
  <si>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</si>
  <si>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</si>
  <si>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</si>
  <si>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</si>
  <si>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</si>
  <si>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</si>
  <si>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</si>
  <si>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</si>
  <si>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</si>
  <si>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</si>
  <si>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</si>
  <si>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</si>
  <si>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</si>
  <si>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</si>
  <si>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</si>
  <si>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</si>
  <si>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</si>
  <si>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</si>
  <si>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</si>
  <si>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</si>
  <si>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</si>
  <si>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</si>
  <si>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</si>
  <si>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</si>
  <si>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</si>
  <si>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</si>
  <si>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</si>
  <si>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</si>
  <si>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</si>
  <si>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</si>
  <si>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</si>
  <si>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</si>
  <si>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</si>
  <si>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</si>
  <si>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</si>
  <si>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</si>
  <si>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</si>
  <si>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</si>
  <si>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</si>
  <si>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</si>
  <si>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</si>
  <si>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</si>
  <si>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</si>
  <si>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</si>
  <si>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</si>
  <si>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</si>
  <si>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</si>
  <si>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</si>
  <si>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</si>
  <si>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</si>
  <si>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</si>
  <si>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</si>
  <si>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</si>
  <si>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</si>
  <si>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</si>
  <si>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</si>
  <si>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</si>
  <si>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</si>
  <si>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</si>
  <si>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</si>
  <si>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</si>
  <si>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</si>
  <si>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</si>
  <si>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</si>
  <si>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</si>
  <si>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</si>
  <si>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</si>
  <si>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</si>
  <si>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</si>
  <si>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</si>
  <si>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</si>
  <si>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</si>
  <si>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</si>
  <si>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</si>
  <si>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</si>
  <si>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</si>
  <si>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</si>
  <si>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</si>
  <si>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</si>
  <si>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</si>
  <si>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</si>
  <si>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</si>
  <si>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</si>
  <si>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</si>
  <si>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</si>
  <si>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</si>
  <si>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</si>
  <si>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</si>
  <si>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</si>
  <si>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</si>
  <si>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</si>
  <si>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</si>
  <si>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</si>
  <si>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</si>
  <si>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</si>
  <si>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</si>
  <si>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</si>
  <si>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</si>
  <si>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</si>
  <si>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</si>
  <si>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</si>
  <si>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</si>
  <si>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</si>
  <si>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</si>
  <si>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</si>
  <si>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</si>
  <si>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</si>
  <si>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</si>
  <si>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</si>
  <si>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</si>
  <si>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</si>
  <si>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</si>
  <si>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</si>
  <si>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</si>
  <si>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</si>
  <si>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</si>
  <si>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</si>
  <si>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</si>
  <si>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</si>
  <si>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</si>
  <si>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</si>
  <si>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</si>
  <si>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</si>
  <si>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</si>
  <si>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</si>
  <si>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</si>
  <si>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</si>
  <si>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</si>
  <si>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</si>
  <si>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</si>
  <si>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</si>
  <si>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</si>
  <si>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</si>
  <si>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</si>
  <si>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</si>
  <si>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</si>
  <si>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</si>
  <si>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</si>
  <si>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</si>
  <si>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</si>
  <si>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</si>
  <si>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</si>
  <si>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</si>
  <si>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</si>
  <si>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</si>
  <si>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</si>
  <si>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</si>
  <si>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</si>
  <si>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</si>
  <si>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</si>
  <si>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</si>
  <si>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</si>
  <si>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</si>
  <si>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</si>
  <si>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</si>
  <si>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</si>
  <si>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</si>
  <si>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</si>
  <si>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</si>
  <si>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</si>
  <si>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</si>
  <si>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</si>
  <si>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</si>
  <si>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</si>
  <si>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</si>
  <si>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</si>
  <si>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</si>
  <si>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</si>
  <si>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</si>
  <si>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</si>
  <si>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</si>
  <si>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</si>
  <si>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</si>
  <si>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</si>
  <si>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</si>
  <si>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</si>
  <si>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</si>
  <si>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</si>
  <si>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</si>
  <si>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</si>
  <si>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</si>
  <si>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</si>
  <si>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</si>
  <si>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</si>
  <si>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</si>
  <si>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</si>
  <si>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</si>
  <si>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</si>
  <si>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</si>
  <si>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</si>
  <si>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</si>
  <si>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</si>
  <si>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</si>
  <si>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</si>
  <si>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</si>
  <si>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</si>
  <si>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</si>
  <si>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</si>
  <si>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</si>
  <si>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</si>
  <si>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</si>
  <si>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</si>
  <si>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</si>
  <si>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</si>
  <si>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</si>
  <si>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</si>
  <si>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</si>
  <si>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</si>
  <si>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</si>
  <si>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</si>
  <si>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</si>
  <si>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</si>
  <si>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</si>
  <si>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</si>
  <si>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</si>
  <si>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</si>
  <si>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</si>
  <si>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</si>
  <si>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</si>
  <si>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</si>
  <si>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</si>
  <si>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</si>
  <si>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</si>
  <si>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</si>
  <si>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</si>
  <si>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</si>
  <si>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</si>
  <si>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</si>
  <si>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</si>
  <si>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</si>
  <si>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</si>
  <si>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</si>
  <si>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</si>
  <si>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</si>
  <si>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</si>
  <si>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</si>
  <si>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</si>
  <si>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</si>
  <si>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</si>
  <si>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</si>
  <si>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</si>
  <si>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</si>
  <si>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</si>
  <si>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</si>
  <si>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</si>
  <si>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</si>
  <si>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</si>
  <si>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</si>
  <si>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</si>
  <si>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</si>
  <si>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</si>
  <si>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</si>
  <si>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</si>
  <si>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</si>
  <si>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</si>
  <si>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</si>
  <si>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</si>
  <si>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</si>
  <si>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</si>
  <si>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</si>
  <si>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</si>
  <si>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</si>
  <si>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</si>
  <si>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</si>
  <si>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</si>
  <si>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</si>
  <si>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</si>
  <si>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</si>
  <si>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</si>
  <si>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</si>
  <si>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</si>
  <si>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</si>
  <si>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</si>
  <si>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</si>
  <si>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</si>
  <si>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</si>
  <si>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</si>
  <si>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</si>
  <si>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</si>
  <si>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</si>
  <si>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</si>
  <si>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</si>
  <si>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</si>
  <si>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</si>
  <si>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</si>
  <si>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</si>
  <si>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</si>
  <si>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</si>
  <si>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</si>
  <si>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</si>
  <si>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</si>
  <si>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</si>
  <si>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</si>
  <si>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</si>
  <si>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</si>
  <si>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</si>
  <si>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</si>
  <si>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</si>
  <si>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</si>
  <si>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</si>
  <si>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</si>
  <si>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</si>
  <si>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</si>
  <si>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</si>
  <si>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</si>
  <si>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</si>
  <si>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</si>
  <si>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</si>
  <si>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</si>
  <si>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</si>
  <si>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</si>
  <si>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</si>
  <si>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</si>
  <si>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</si>
  <si>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</si>
  <si>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</si>
  <si>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</si>
  <si>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</si>
  <si>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</si>
  <si>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</si>
  <si>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</si>
  <si>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</si>
  <si>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</si>
  <si>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</si>
  <si>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</si>
  <si>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</si>
  <si>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</si>
  <si>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</si>
  <si>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</si>
  <si>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</si>
  <si>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</si>
  <si>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</si>
  <si>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</si>
  <si>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</si>
  <si>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</si>
  <si>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</si>
  <si>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</si>
  <si>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</si>
  <si>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</si>
  <si>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</si>
  <si>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</si>
  <si>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</si>
  <si>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</si>
  <si>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</si>
  <si>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</si>
  <si>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</si>
  <si>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</si>
  <si>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</si>
  <si>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</si>
  <si>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</si>
  <si>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</si>
  <si>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</si>
  <si>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</si>
  <si>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</si>
  <si>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</si>
  <si>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</si>
  <si>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</si>
  <si>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</si>
  <si>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</si>
  <si>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</si>
  <si>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</si>
  <si>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</si>
  <si>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</si>
  <si>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</si>
  <si>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</si>
  <si>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</si>
  <si>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</si>
  <si>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</si>
  <si>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</si>
  <si>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</si>
  <si>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</si>
  <si>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</si>
  <si>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</si>
  <si>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</si>
  <si>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</si>
  <si>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</si>
  <si>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</si>
  <si>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</si>
  <si>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</si>
  <si>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</si>
  <si>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</si>
  <si>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</si>
  <si>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</si>
  <si>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</si>
  <si>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</si>
  <si>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</si>
  <si>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</si>
  <si>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</si>
  <si>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</si>
  <si>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</si>
  <si>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</si>
  <si>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</si>
  <si>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</si>
  <si>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</si>
  <si>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</si>
  <si>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</si>
  <si>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</si>
  <si>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</si>
  <si>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</si>
  <si>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</si>
  <si>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</si>
  <si>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</si>
  <si>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</si>
  <si>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</si>
  <si>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</si>
  <si>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</si>
  <si>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</si>
  <si>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</si>
  <si>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</si>
  <si>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</si>
  <si>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</si>
  <si>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</si>
  <si>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</si>
  <si>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</si>
  <si>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</si>
  <si>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</si>
  <si>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</si>
  <si>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</si>
  <si>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</si>
  <si>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</si>
  <si>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</si>
  <si>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</si>
  <si>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</si>
  <si>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</si>
  <si>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</si>
  <si>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</si>
  <si>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</si>
  <si>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</si>
  <si>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</si>
  <si>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</si>
  <si>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</si>
  <si>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</si>
  <si>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</si>
  <si>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</si>
  <si>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</si>
  <si>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</si>
  <si>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</si>
  <si>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</si>
  <si>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</si>
  <si>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</si>
  <si>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</si>
  <si>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</si>
  <si>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</si>
  <si>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</si>
  <si>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</si>
  <si>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</si>
  <si>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</si>
  <si>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</si>
  <si>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</si>
  <si>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</si>
  <si>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</si>
  <si>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</si>
  <si>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</si>
  <si>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</si>
  <si>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</si>
  <si>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</si>
  <si>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</si>
  <si>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</si>
  <si>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</si>
  <si>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</si>
  <si>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</si>
  <si>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</si>
  <si>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</si>
  <si>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</si>
  <si>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</si>
  <si>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</si>
  <si>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</si>
  <si>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</si>
  <si>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</si>
  <si>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</si>
  <si>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</si>
  <si>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</si>
  <si>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</si>
  <si>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</si>
  <si>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</si>
  <si>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</si>
  <si>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</si>
  <si>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</si>
  <si>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</si>
  <si>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</si>
  <si>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</si>
  <si>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</si>
  <si>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</si>
  <si>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</si>
  <si>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</si>
  <si>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</si>
  <si>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</si>
  <si>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</si>
  <si>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</si>
  <si>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</si>
  <si>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</si>
  <si>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</si>
  <si>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</si>
  <si>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</si>
  <si>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</si>
  <si>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</si>
  <si>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</si>
  <si>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</si>
  <si>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</si>
  <si>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</si>
  <si>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</si>
  <si>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</si>
  <si>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</si>
  <si>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</si>
  <si>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</si>
  <si>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</si>
  <si>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</si>
  <si>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</si>
  <si>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</si>
  <si>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</si>
  <si>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</si>
  <si>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</si>
  <si>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</si>
  <si>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</si>
  <si>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</si>
  <si>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</si>
  <si>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</si>
  <si>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</si>
  <si>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</si>
  <si>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</si>
  <si>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</si>
  <si>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</si>
  <si>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</si>
  <si>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</si>
  <si>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</si>
  <si>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</si>
  <si>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</si>
  <si>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</si>
  <si>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</si>
  <si>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</si>
  <si>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</si>
  <si>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</si>
  <si>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</si>
  <si>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</si>
  <si>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</si>
  <si>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</si>
  <si>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</si>
  <si>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</si>
  <si>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</si>
  <si>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</si>
  <si>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</si>
  <si>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</si>
  <si>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</si>
  <si>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</si>
  <si>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</si>
  <si>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</si>
  <si>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</si>
  <si>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</si>
  <si>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</si>
  <si>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</si>
  <si>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</si>
  <si>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</si>
  <si>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</si>
  <si>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</si>
  <si>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</si>
  <si>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</si>
  <si>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</si>
  <si>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</si>
  <si>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</si>
  <si>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</si>
  <si>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</si>
  <si>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</si>
  <si>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</si>
  <si>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</si>
  <si>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</si>
  <si>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</si>
  <si>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</si>
  <si>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</si>
  <si>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</si>
  <si>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</si>
  <si>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</si>
  <si>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</si>
  <si>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</si>
  <si>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</si>
  <si>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</si>
  <si>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</si>
  <si>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</si>
  <si>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</si>
  <si>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</si>
  <si>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</si>
  <si>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</si>
  <si>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</si>
  <si>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</si>
  <si>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</si>
  <si>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</si>
  <si>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</si>
  <si>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</si>
  <si>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</si>
  <si>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</si>
  <si>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</si>
  <si>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</si>
  <si>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</si>
  <si>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</si>
  <si>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</si>
  <si>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</si>
  <si>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</si>
  <si>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</si>
  <si>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</si>
  <si>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</si>
  <si>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</si>
  <si>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</si>
  <si>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</si>
  <si>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</si>
  <si>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</si>
  <si>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</si>
  <si>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</si>
  <si>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</si>
  <si>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</si>
  <si>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</si>
  <si>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</si>
  <si>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</si>
  <si>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</si>
  <si>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</si>
  <si>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</si>
  <si>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</si>
  <si>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</si>
  <si>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</si>
  <si>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</si>
  <si>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</si>
  <si>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</si>
  <si>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</si>
  <si>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</si>
  <si>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</si>
  <si>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</si>
  <si>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</si>
  <si>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</si>
  <si>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</si>
  <si>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</si>
  <si>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</si>
  <si>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</si>
  <si>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</si>
  <si>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</si>
  <si>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</si>
  <si>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</si>
  <si>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</si>
  <si>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</si>
  <si>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</si>
  <si>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</si>
  <si>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</si>
  <si>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</si>
  <si>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</si>
  <si>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</si>
  <si>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</si>
  <si>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</si>
  <si>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</si>
  <si>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</si>
  <si>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</si>
  <si>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</si>
  <si>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</si>
  <si>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</si>
  <si>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</si>
  <si>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</si>
  <si>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</si>
  <si>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</si>
  <si>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</si>
  <si>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</si>
  <si>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</si>
  <si>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</si>
  <si>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</si>
  <si>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</si>
  <si>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</si>
  <si>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</si>
  <si>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</si>
  <si>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</si>
  <si>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</si>
  <si>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</si>
  <si>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</si>
  <si>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</si>
  <si>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</si>
  <si>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</si>
  <si>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</si>
  <si>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</si>
  <si>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</si>
  <si>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</si>
  <si>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</si>
  <si>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</si>
  <si>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</si>
  <si>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</si>
  <si>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</si>
  <si>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</si>
  <si>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</si>
  <si>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</si>
  <si>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</si>
  <si>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</si>
  <si>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</si>
  <si>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</si>
  <si>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</si>
  <si>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</si>
  <si>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</si>
  <si>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</si>
  <si>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</si>
  <si>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</si>
  <si>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</si>
  <si>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</si>
  <si>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</si>
  <si>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</si>
  <si>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</si>
  <si>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</si>
  <si>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</si>
  <si>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</si>
  <si>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</si>
  <si>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</si>
  <si>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</si>
  <si>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</si>
  <si>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</si>
  <si>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</si>
  <si>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</si>
  <si>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</si>
  <si>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</si>
  <si>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</si>
  <si>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</si>
  <si>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</si>
  <si>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</si>
  <si>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</si>
  <si>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</si>
  <si>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</si>
  <si>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</si>
  <si>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</si>
  <si>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</si>
  <si>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</si>
  <si>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</si>
  <si>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</si>
  <si>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</si>
  <si>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</si>
  <si>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</si>
  <si>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</si>
  <si>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Opening Seller's Note Balance</t>
  </si>
  <si>
    <t>Closing Seller's Note Balance</t>
  </si>
  <si>
    <t>NR*  /  A2  /  A-</t>
  </si>
  <si>
    <t>NR*  /  P-1  /  F1</t>
  </si>
  <si>
    <t>A+  /  A1  /  AA-</t>
  </si>
  <si>
    <t>A-1  /  P-1  /  F1+</t>
  </si>
  <si>
    <t>A+  /  Aa3  /  AA-</t>
  </si>
  <si>
    <t>A-1   /  P-1  /  F1</t>
  </si>
  <si>
    <t>Deposit Set-Off Protection Excess Amount as at 30/11/2021</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</si>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</sst>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 numFmtId="259" formatCode="0.00%_);\-0.00%;\-\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90" fontId="29" fillId="0" borderId="0"/>
    <xf numFmtId="0" fontId="10" fillId="0" borderId="0"/>
    <xf numFmtId="0" fontId="30" fillId="25" borderId="10" applyNumberFormat="0" applyFont="0" applyAlignment="0" applyProtection="0"/>
    <xf numFmtId="191" fontId="30" fillId="0" borderId="0" applyFont="0" applyFill="0" applyBorder="0" applyAlignment="0" applyProtection="0"/>
    <xf numFmtId="192"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9"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xf numFmtId="44" fontId="10" fillId="0" borderId="0" applyFont="0" applyFill="0" applyBorder="0" applyAlignment="0" applyProtection="0"/>
  </cellStyleXfs>
  <cellXfs count="815">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8"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8"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9" fontId="48" fillId="0" borderId="21" xfId="60" applyNumberFormat="1" applyFont="1" applyFill="1" applyBorder="1" applyAlignment="1">
      <alignment horizontal="center" vertical="center" wrapText="1"/>
    </xf>
    <xf numFmtId="197" fontId="48" fillId="0" borderId="21" xfId="60" applyNumberFormat="1" applyFont="1" applyFill="1" applyBorder="1" applyAlignment="1">
      <alignment horizontal="center" vertical="center" wrapText="1"/>
    </xf>
    <xf numFmtId="199" fontId="48" fillId="0" borderId="17" xfId="60" applyNumberFormat="1" applyFont="1" applyFill="1" applyBorder="1" applyAlignment="1">
      <alignment horizontal="center"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5" fontId="48" fillId="0" borderId="32" xfId="73" applyNumberFormat="1" applyFont="1" applyFill="1" applyBorder="1" applyAlignment="1">
      <alignment horizontal="center" vertical="center" wrapText="1"/>
    </xf>
    <xf numFmtId="201"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7" fontId="49" fillId="0" borderId="32" xfId="31" applyNumberFormat="1" applyFont="1" applyFill="1" applyBorder="1" applyAlignment="1">
      <alignment horizontal="right" vertical="center"/>
    </xf>
    <xf numFmtId="197"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7" fontId="49" fillId="0" borderId="26" xfId="31" applyNumberFormat="1" applyFont="1" applyFill="1" applyBorder="1" applyAlignment="1">
      <alignment horizontal="right" vertical="center"/>
    </xf>
    <xf numFmtId="172" fontId="22" fillId="0" borderId="0" xfId="31" applyNumberFormat="1" applyFont="1" applyFill="1" applyBorder="1" applyAlignment="1">
      <alignment vertical="center"/>
    </xf>
    <xf numFmtId="170" fontId="22" fillId="0" borderId="0" xfId="33" applyNumberFormat="1" applyFont="1" applyFill="1" applyBorder="1" applyAlignment="1">
      <alignment vertical="center"/>
    </xf>
    <xf numFmtId="0" fontId="48" fillId="0" borderId="0" xfId="60" applyFont="1" applyFill="1" applyAlignment="1">
      <alignment horizontal="center" vertical="center"/>
    </xf>
    <xf numFmtId="199" fontId="48" fillId="0" borderId="40" xfId="60" applyNumberFormat="1" applyFont="1" applyFill="1" applyBorder="1" applyAlignment="1">
      <alignment horizontal="right" vertical="center"/>
    </xf>
    <xf numFmtId="199" fontId="48" fillId="0" borderId="32" xfId="60" applyNumberFormat="1" applyFont="1" applyFill="1" applyBorder="1" applyAlignment="1">
      <alignment horizontal="right" vertical="center"/>
    </xf>
    <xf numFmtId="197" fontId="22" fillId="0" borderId="36" xfId="33" applyNumberFormat="1" applyFont="1" applyFill="1" applyBorder="1" applyAlignment="1">
      <alignment vertical="center"/>
    </xf>
    <xf numFmtId="199" fontId="22" fillId="0" borderId="36" xfId="73" applyNumberFormat="1" applyFont="1" applyFill="1" applyBorder="1" applyAlignment="1">
      <alignment horizontal="right" vertical="center"/>
    </xf>
    <xf numFmtId="197" fontId="22" fillId="0" borderId="33" xfId="33" applyNumberFormat="1" applyFont="1" applyFill="1" applyBorder="1" applyAlignment="1">
      <alignment vertical="center"/>
    </xf>
    <xf numFmtId="197"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8" fontId="48" fillId="0" borderId="0" xfId="33" applyFont="1" applyFill="1" applyBorder="1" applyAlignment="1">
      <alignment horizontal="left" vertical="center"/>
    </xf>
    <xf numFmtId="171"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72" fontId="48" fillId="0" borderId="0" xfId="31" applyNumberFormat="1" applyFont="1" applyFill="1" applyBorder="1" applyAlignment="1">
      <alignment horizontal="left" vertical="center"/>
    </xf>
    <xf numFmtId="174"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71"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8" fontId="22" fillId="0" borderId="33" xfId="33" applyFont="1" applyFill="1" applyBorder="1" applyAlignment="1">
      <alignment horizontal="center" vertical="center"/>
    </xf>
    <xf numFmtId="0" fontId="22" fillId="0" borderId="0" xfId="60" applyFont="1" applyFill="1" applyAlignment="1">
      <alignment vertical="center"/>
    </xf>
    <xf numFmtId="196" fontId="49" fillId="0" borderId="32" xfId="31" applyNumberFormat="1" applyFont="1" applyFill="1" applyBorder="1" applyAlignment="1">
      <alignment horizontal="right" vertical="center"/>
    </xf>
    <xf numFmtId="199"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9" fontId="22" fillId="0" borderId="33" xfId="73" applyNumberFormat="1" applyFont="1" applyFill="1" applyBorder="1" applyAlignment="1">
      <alignment horizontal="right" vertical="center"/>
    </xf>
    <xf numFmtId="199" fontId="48" fillId="0" borderId="0" xfId="60" applyNumberFormat="1" applyFont="1" applyFill="1" applyAlignment="1">
      <alignment vertical="center"/>
    </xf>
    <xf numFmtId="197" fontId="48" fillId="0" borderId="0" xfId="60" applyNumberFormat="1" applyFont="1" applyFill="1" applyAlignment="1">
      <alignment vertical="center"/>
    </xf>
    <xf numFmtId="199" fontId="48" fillId="0" borderId="0" xfId="60" applyNumberFormat="1" applyFont="1" applyFill="1" applyBorder="1" applyAlignment="1">
      <alignment vertical="center"/>
    </xf>
    <xf numFmtId="197" fontId="48" fillId="0" borderId="0" xfId="60" applyNumberFormat="1" applyFont="1" applyFill="1" applyBorder="1" applyAlignment="1">
      <alignment vertical="center"/>
    </xf>
    <xf numFmtId="197" fontId="22" fillId="0" borderId="36" xfId="33" applyNumberFormat="1" applyFont="1" applyFill="1" applyBorder="1" applyAlignment="1">
      <alignment horizontal="right" vertical="center"/>
    </xf>
    <xf numFmtId="199" fontId="22" fillId="0" borderId="36" xfId="33" applyNumberFormat="1" applyFont="1" applyFill="1" applyBorder="1" applyAlignment="1">
      <alignment horizontal="right" vertical="center"/>
    </xf>
    <xf numFmtId="197" fontId="22" fillId="0" borderId="36" xfId="31" applyNumberFormat="1" applyFont="1" applyFill="1" applyBorder="1" applyAlignment="1">
      <alignment horizontal="right" vertical="center"/>
    </xf>
    <xf numFmtId="199" fontId="22" fillId="0" borderId="19" xfId="33" applyNumberFormat="1" applyFont="1" applyFill="1" applyBorder="1" applyAlignment="1">
      <alignment horizontal="right" vertical="center"/>
    </xf>
    <xf numFmtId="0" fontId="52" fillId="0" borderId="0" xfId="60" applyFont="1" applyFill="1" applyAlignment="1">
      <alignment vertical="center"/>
    </xf>
    <xf numFmtId="197" fontId="22" fillId="0" borderId="36" xfId="31" applyNumberFormat="1" applyFont="1" applyFill="1" applyBorder="1" applyAlignment="1">
      <alignment vertical="center"/>
    </xf>
    <xf numFmtId="199"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71" fontId="22" fillId="0" borderId="0" xfId="73" applyNumberFormat="1" applyFont="1" applyFill="1" applyBorder="1" applyAlignment="1">
      <alignment horizontal="right" vertical="center"/>
    </xf>
    <xf numFmtId="197" fontId="22" fillId="0" borderId="36" xfId="60" applyNumberFormat="1" applyFont="1" applyFill="1" applyBorder="1" applyAlignment="1">
      <alignment horizontal="right" vertical="center"/>
    </xf>
    <xf numFmtId="199" fontId="48" fillId="0" borderId="0" xfId="60" applyNumberFormat="1" applyFont="1" applyFill="1" applyAlignment="1">
      <alignment horizontal="right" vertical="center"/>
    </xf>
    <xf numFmtId="199" fontId="22" fillId="0" borderId="36" xfId="60" applyNumberFormat="1" applyFont="1" applyFill="1" applyBorder="1" applyAlignment="1">
      <alignment horizontal="right" vertical="center"/>
    </xf>
    <xf numFmtId="199" fontId="22" fillId="0" borderId="36" xfId="60" applyNumberFormat="1" applyFont="1" applyFill="1" applyBorder="1" applyAlignment="1">
      <alignment vertical="center"/>
    </xf>
    <xf numFmtId="199"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9" fontId="49" fillId="0" borderId="34" xfId="60" applyNumberFormat="1" applyFont="1" applyFill="1" applyBorder="1" applyAlignment="1">
      <alignment horizontal="lef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9" fontId="49" fillId="0" borderId="32" xfId="60" applyNumberFormat="1" applyFont="1" applyFill="1" applyBorder="1" applyAlignment="1">
      <alignment vertical="center"/>
    </xf>
    <xf numFmtId="0" fontId="51" fillId="0" borderId="33" xfId="60" applyFont="1" applyFill="1" applyBorder="1" applyAlignment="1">
      <alignment vertical="center"/>
    </xf>
    <xf numFmtId="197" fontId="49" fillId="0" borderId="32" xfId="60" applyNumberFormat="1" applyFont="1" applyFill="1" applyBorder="1" applyAlignment="1">
      <alignment horizontal="right" vertical="center"/>
    </xf>
    <xf numFmtId="171" fontId="49" fillId="0" borderId="32" xfId="73" applyNumberFormat="1" applyFont="1" applyFill="1" applyBorder="1" applyAlignment="1">
      <alignment horizontal="center" vertical="center"/>
    </xf>
    <xf numFmtId="199" fontId="22" fillId="0" borderId="36" xfId="60" applyNumberFormat="1" applyFont="1" applyFill="1" applyBorder="1" applyAlignment="1">
      <alignment horizontal="center" vertical="center"/>
    </xf>
    <xf numFmtId="197" fontId="22" fillId="0" borderId="36"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7"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7"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8" fontId="48" fillId="0" borderId="0" xfId="60" applyNumberFormat="1" applyFont="1" applyFill="1" applyBorder="1" applyAlignment="1">
      <alignment vertical="center"/>
    </xf>
    <xf numFmtId="194" fontId="48" fillId="0" borderId="30" xfId="60" applyNumberFormat="1" applyFont="1" applyFill="1" applyBorder="1" applyAlignment="1">
      <alignment vertical="center"/>
    </xf>
    <xf numFmtId="194"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8" fontId="48" fillId="0" borderId="32" xfId="60" applyNumberFormat="1" applyFont="1" applyFill="1" applyBorder="1" applyAlignment="1">
      <alignment vertical="center"/>
    </xf>
    <xf numFmtId="194" fontId="48" fillId="0" borderId="22" xfId="60" applyNumberFormat="1" applyFont="1" applyFill="1" applyBorder="1" applyAlignment="1">
      <alignment vertical="center"/>
    </xf>
    <xf numFmtId="194" fontId="48" fillId="0" borderId="36" xfId="60" applyNumberFormat="1" applyFont="1" applyFill="1" applyBorder="1" applyAlignment="1">
      <alignment vertical="center"/>
    </xf>
    <xf numFmtId="194"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20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5"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94"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94"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8"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94"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218" fontId="48" fillId="0" borderId="32" xfId="60" applyNumberFormat="1" applyFont="1" applyFill="1" applyBorder="1" applyAlignment="1">
      <alignment horizontal="center" vertical="center" wrapText="1"/>
    </xf>
    <xf numFmtId="198" fontId="48" fillId="0" borderId="32" xfId="60" applyNumberFormat="1" applyFont="1" applyFill="1" applyBorder="1" applyAlignment="1">
      <alignment horizontal="center" vertical="center" wrapText="1"/>
    </xf>
    <xf numFmtId="198" fontId="48" fillId="0" borderId="22" xfId="60" applyNumberFormat="1" applyFont="1" applyFill="1" applyBorder="1" applyAlignment="1">
      <alignment horizontal="center" vertical="center"/>
    </xf>
    <xf numFmtId="199" fontId="48" fillId="0" borderId="26" xfId="73" applyNumberFormat="1" applyFont="1" applyFill="1" applyBorder="1" applyAlignment="1">
      <alignment horizontal="right" vertical="center"/>
    </xf>
    <xf numFmtId="199" fontId="48" fillId="0" borderId="0" xfId="73" applyNumberFormat="1" applyFont="1" applyFill="1" applyBorder="1" applyAlignment="1">
      <alignment horizontal="right" vertical="center"/>
    </xf>
    <xf numFmtId="199" fontId="48" fillId="0" borderId="32" xfId="73" applyNumberFormat="1" applyFont="1" applyFill="1" applyBorder="1" applyAlignment="1">
      <alignment horizontal="right" vertical="center"/>
    </xf>
    <xf numFmtId="199" fontId="48" fillId="0" borderId="35" xfId="73" applyNumberFormat="1" applyFont="1" applyFill="1" applyBorder="1" applyAlignment="1">
      <alignment horizontal="right" vertical="center"/>
    </xf>
    <xf numFmtId="199" fontId="48" fillId="0" borderId="26" xfId="73" applyNumberFormat="1" applyFont="1" applyFill="1" applyBorder="1" applyAlignment="1">
      <alignment vertical="center"/>
    </xf>
    <xf numFmtId="199" fontId="22" fillId="0" borderId="0" xfId="73" applyNumberFormat="1" applyFont="1" applyFill="1" applyBorder="1" applyAlignment="1">
      <alignment horizontal="right" vertical="center"/>
    </xf>
    <xf numFmtId="197" fontId="22" fillId="0" borderId="0" xfId="31" applyNumberFormat="1" applyFont="1" applyFill="1" applyBorder="1" applyAlignment="1">
      <alignment vertical="center"/>
    </xf>
    <xf numFmtId="0" fontId="48" fillId="0" borderId="0" xfId="60" applyFont="1" applyFill="1" applyBorder="1" applyAlignment="1"/>
    <xf numFmtId="175"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30" fontId="48" fillId="0" borderId="32" xfId="60" applyNumberFormat="1" applyFont="1" applyFill="1" applyBorder="1" applyAlignment="1">
      <alignment horizontal="center" vertical="center" wrapText="1"/>
    </xf>
    <xf numFmtId="230" fontId="48" fillId="0" borderId="32" xfId="60" applyNumberFormat="1" applyFont="1" applyFill="1" applyBorder="1" applyAlignment="1" applyProtection="1">
      <alignment horizontal="center" vertical="center"/>
      <protection locked="0"/>
    </xf>
    <xf numFmtId="232" fontId="48" fillId="0" borderId="0" xfId="33" applyNumberFormat="1" applyFont="1" applyFill="1" applyBorder="1" applyAlignment="1">
      <alignment horizontal="center" vertical="center" wrapText="1"/>
    </xf>
    <xf numFmtId="197" fontId="22" fillId="0" borderId="0" xfId="33" applyNumberFormat="1" applyFont="1" applyFill="1" applyBorder="1" applyAlignment="1">
      <alignment horizontal="right" vertical="center"/>
    </xf>
    <xf numFmtId="199" fontId="22" fillId="0" borderId="0" xfId="33" applyNumberFormat="1" applyFont="1" applyFill="1" applyBorder="1" applyAlignment="1">
      <alignment horizontal="right" vertical="center"/>
    </xf>
    <xf numFmtId="197" fontId="22" fillId="0" borderId="0" xfId="31" applyNumberFormat="1" applyFont="1" applyFill="1" applyBorder="1" applyAlignment="1">
      <alignment horizontal="right" vertical="center"/>
    </xf>
    <xf numFmtId="197" fontId="22" fillId="0" borderId="0" xfId="60" applyNumberFormat="1" applyFont="1" applyFill="1" applyBorder="1" applyAlignment="1">
      <alignment horizontal="right" vertical="center"/>
    </xf>
    <xf numFmtId="199"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30" fontId="48" fillId="0" borderId="0" xfId="60" applyNumberFormat="1" applyFont="1" applyFill="1" applyBorder="1" applyAlignment="1">
      <alignment horizontal="left" vertical="center"/>
    </xf>
    <xf numFmtId="230" fontId="48" fillId="0" borderId="0" xfId="60" applyNumberFormat="1" applyFont="1" applyFill="1" applyAlignment="1">
      <alignment vertical="center"/>
    </xf>
    <xf numFmtId="230" fontId="48" fillId="0" borderId="0" xfId="60" applyNumberFormat="1" applyFont="1" applyFill="1" applyBorder="1" applyAlignment="1">
      <alignment horizontal="center" vertical="center"/>
    </xf>
    <xf numFmtId="230"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5" fontId="48" fillId="0" borderId="0" xfId="60" applyNumberFormat="1" applyFont="1" applyFill="1" applyAlignment="1">
      <alignment horizontal="center" vertical="center"/>
    </xf>
    <xf numFmtId="175" fontId="48" fillId="0" borderId="0" xfId="60" applyNumberFormat="1" applyFont="1" applyFill="1" applyBorder="1" applyAlignment="1">
      <alignment horizontal="center" vertical="center"/>
    </xf>
    <xf numFmtId="196" fontId="49" fillId="0" borderId="35" xfId="31" applyNumberFormat="1" applyFont="1" applyFill="1" applyBorder="1" applyAlignment="1">
      <alignment horizontal="right" vertical="center"/>
    </xf>
    <xf numFmtId="196" fontId="49" fillId="0" borderId="26" xfId="31" applyNumberFormat="1" applyFont="1" applyFill="1" applyBorder="1" applyAlignment="1">
      <alignment horizontal="right" vertical="center"/>
    </xf>
    <xf numFmtId="197"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30" fontId="48" fillId="0" borderId="0" xfId="92" applyNumberFormat="1" applyFont="1" applyFill="1" applyAlignment="1">
      <alignment vertical="center"/>
    </xf>
    <xf numFmtId="174"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71"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8" fontId="48" fillId="0" borderId="0" xfId="60" quotePrefix="1" applyNumberFormat="1" applyFont="1" applyFill="1" applyBorder="1" applyAlignment="1">
      <alignment horizontal="center" vertical="center"/>
    </xf>
    <xf numFmtId="198"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20" fontId="48" fillId="0" borderId="0" xfId="60" applyNumberFormat="1" applyFont="1" applyFill="1" applyBorder="1" applyAlignment="1">
      <alignment horizontal="center" vertical="center"/>
    </xf>
    <xf numFmtId="231"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9"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30" fontId="48" fillId="0" borderId="0" xfId="92" applyNumberFormat="1" applyFont="1" applyFill="1" applyBorder="1" applyAlignment="1">
      <alignment horizontal="left" vertical="center"/>
    </xf>
    <xf numFmtId="230" fontId="48" fillId="0" borderId="0" xfId="92" applyNumberFormat="1" applyFont="1" applyFill="1" applyBorder="1" applyAlignment="1">
      <alignment horizontal="center" vertical="center"/>
    </xf>
    <xf numFmtId="0" fontId="48" fillId="0" borderId="0" xfId="0" applyFont="1" applyFill="1" applyBorder="1" applyProtection="1"/>
    <xf numFmtId="198"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8"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94"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8"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30"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30"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9" fontId="48" fillId="33" borderId="0" xfId="60" applyNumberFormat="1" applyFont="1" applyFill="1" applyAlignment="1">
      <alignment horizontal="right" vertical="center"/>
    </xf>
    <xf numFmtId="199" fontId="22" fillId="33" borderId="33" xfId="60" applyNumberFormat="1" applyFont="1" applyFill="1" applyBorder="1" applyAlignment="1">
      <alignment horizontal="right" vertical="center"/>
    </xf>
    <xf numFmtId="199" fontId="22" fillId="33" borderId="0" xfId="60" applyNumberFormat="1" applyFont="1" applyFill="1" applyBorder="1" applyAlignment="1">
      <alignment horizontal="right" vertical="center"/>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201"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30" fontId="22" fillId="0" borderId="68"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5"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8" fontId="48" fillId="0" borderId="0" xfId="60" quotePrefix="1" applyNumberFormat="1" applyFont="1" applyFill="1" applyBorder="1" applyAlignment="1">
      <alignment horizontal="right" vertical="center"/>
    </xf>
    <xf numFmtId="198"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8"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9" fontId="49" fillId="33" borderId="34" xfId="60" applyNumberFormat="1" applyFont="1" applyFill="1" applyBorder="1" applyAlignment="1">
      <alignment horizontal="left" vertical="center"/>
    </xf>
    <xf numFmtId="197" fontId="49" fillId="33" borderId="0" xfId="60" applyNumberFormat="1" applyFont="1" applyFill="1" applyAlignment="1">
      <alignment vertical="center"/>
    </xf>
    <xf numFmtId="199"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9" fontId="49" fillId="33" borderId="21" xfId="60" applyNumberFormat="1" applyFont="1" applyFill="1" applyBorder="1" applyAlignment="1">
      <alignment horizontal="center" vertical="center" wrapText="1"/>
    </xf>
    <xf numFmtId="197"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71" fontId="49" fillId="33" borderId="32" xfId="73"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7" fontId="49" fillId="33" borderId="32" xfId="31" applyNumberFormat="1" applyFont="1" applyFill="1" applyBorder="1" applyAlignment="1">
      <alignment horizontal="right" vertical="center"/>
    </xf>
    <xf numFmtId="197"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8"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4"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72" fontId="22" fillId="33" borderId="36" xfId="31" applyNumberFormat="1" applyFont="1" applyFill="1" applyBorder="1" applyAlignment="1">
      <alignment vertical="center"/>
    </xf>
    <xf numFmtId="0" fontId="48" fillId="33" borderId="34" xfId="60" applyFont="1" applyFill="1" applyBorder="1" applyAlignment="1">
      <alignment vertical="center"/>
    </xf>
    <xf numFmtId="174" fontId="48" fillId="33" borderId="39" xfId="60" applyNumberFormat="1" applyFont="1" applyFill="1" applyBorder="1" applyAlignment="1">
      <alignment horizontal="center" vertical="center"/>
    </xf>
    <xf numFmtId="199"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8" fontId="49" fillId="33" borderId="21" xfId="33" applyFont="1" applyFill="1" applyBorder="1" applyAlignment="1">
      <alignment horizontal="center" vertical="center" wrapText="1"/>
    </xf>
    <xf numFmtId="171" fontId="49" fillId="33" borderId="16" xfId="73" applyNumberFormat="1" applyFont="1" applyFill="1" applyBorder="1" applyAlignment="1">
      <alignment horizontal="center" vertical="center" wrapText="1"/>
    </xf>
    <xf numFmtId="171"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8" fontId="49" fillId="33" borderId="0" xfId="33" applyFont="1" applyFill="1" applyBorder="1" applyAlignment="1">
      <alignment horizontal="left" vertical="center"/>
    </xf>
    <xf numFmtId="171"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200" fontId="59" fillId="33" borderId="0" xfId="60" applyNumberFormat="1" applyFont="1" applyFill="1" applyBorder="1" applyAlignment="1">
      <alignment vertical="center"/>
    </xf>
    <xf numFmtId="0" fontId="49" fillId="33" borderId="28" xfId="0" applyFont="1" applyFill="1" applyBorder="1" applyAlignment="1">
      <alignment vertical="top"/>
    </xf>
    <xf numFmtId="197" fontId="49" fillId="33" borderId="26" xfId="31" applyNumberFormat="1" applyFont="1" applyFill="1" applyBorder="1" applyAlignment="1">
      <alignment horizontal="right" vertical="center"/>
    </xf>
    <xf numFmtId="197" fontId="22" fillId="33" borderId="36" xfId="33" applyNumberFormat="1" applyFont="1" applyFill="1" applyBorder="1" applyAlignment="1">
      <alignment vertical="center"/>
    </xf>
    <xf numFmtId="197"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7" fontId="49" fillId="33" borderId="24" xfId="31" applyNumberFormat="1" applyFont="1" applyFill="1" applyBorder="1" applyAlignment="1">
      <alignment horizontal="right" vertical="center"/>
    </xf>
    <xf numFmtId="197" fontId="22" fillId="33" borderId="36" xfId="33" applyNumberFormat="1" applyFont="1" applyFill="1" applyBorder="1" applyAlignment="1">
      <alignment horizontal="right" vertical="center"/>
    </xf>
    <xf numFmtId="197"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7" fontId="49" fillId="33" borderId="49" xfId="31" applyNumberFormat="1" applyFont="1" applyFill="1" applyBorder="1" applyAlignment="1">
      <alignment horizontal="right" vertical="center"/>
    </xf>
    <xf numFmtId="197" fontId="49" fillId="33" borderId="50" xfId="31" applyNumberFormat="1" applyFont="1" applyFill="1" applyBorder="1" applyAlignment="1">
      <alignment horizontal="right" vertical="center"/>
    </xf>
    <xf numFmtId="235"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7"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35"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36" fontId="48" fillId="33" borderId="0" xfId="60" applyNumberFormat="1" applyFont="1" applyFill="1" applyBorder="1" applyAlignment="1">
      <alignment horizontal="left" vertical="center"/>
    </xf>
    <xf numFmtId="236" fontId="48" fillId="33" borderId="34" xfId="60" applyNumberFormat="1" applyFont="1" applyFill="1" applyBorder="1" applyAlignment="1">
      <alignment horizontal="left" vertical="center"/>
    </xf>
    <xf numFmtId="197"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7"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7"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8" fontId="22" fillId="0" borderId="33" xfId="62" applyNumberFormat="1" applyFont="1" applyFill="1" applyBorder="1" applyAlignment="1" applyProtection="1">
      <protection locked="0"/>
    </xf>
    <xf numFmtId="178" fontId="49" fillId="33" borderId="0" xfId="73" applyNumberFormat="1" applyFont="1" applyFill="1" applyBorder="1" applyAlignment="1">
      <alignment horizontal="center" vertical="center"/>
    </xf>
    <xf numFmtId="200"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196" fontId="49" fillId="0" borderId="26" xfId="31" applyNumberFormat="1" applyFont="1" applyFill="1" applyBorder="1" applyAlignment="1">
      <alignment vertical="center"/>
    </xf>
    <xf numFmtId="196" fontId="49" fillId="0" borderId="35" xfId="31" applyNumberFormat="1" applyFont="1" applyFill="1" applyBorder="1" applyAlignment="1">
      <alignment vertical="center"/>
    </xf>
    <xf numFmtId="196" fontId="49" fillId="0" borderId="24" xfId="31" applyNumberFormat="1" applyFont="1" applyFill="1" applyBorder="1" applyAlignment="1">
      <alignment vertical="center"/>
    </xf>
    <xf numFmtId="197" fontId="48" fillId="33" borderId="0" xfId="60" applyNumberFormat="1" applyFont="1" applyFill="1" applyBorder="1" applyAlignment="1">
      <alignment horizontal="center" vertical="center"/>
    </xf>
    <xf numFmtId="200"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70" fontId="22" fillId="33" borderId="33" xfId="33" applyNumberFormat="1" applyFont="1" applyFill="1" applyBorder="1" applyAlignment="1">
      <alignment horizontal="center" vertical="center"/>
    </xf>
    <xf numFmtId="197" fontId="48" fillId="33" borderId="32" xfId="60"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0" xfId="60" applyFont="1" applyFill="1" applyBorder="1" applyAlignment="1">
      <alignment horizontal="center" vertical="center" wrapText="1"/>
    </xf>
    <xf numFmtId="230"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218"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30" fontId="48" fillId="0" borderId="26" xfId="60" applyNumberFormat="1" applyFont="1" applyFill="1" applyBorder="1" applyAlignment="1" applyProtection="1">
      <alignment horizontal="center" vertical="center"/>
      <protection locked="0"/>
    </xf>
    <xf numFmtId="230" fontId="48" fillId="33" borderId="26" xfId="60" applyNumberFormat="1" applyFont="1" applyFill="1" applyBorder="1" applyAlignment="1" applyProtection="1">
      <alignment horizontal="center" vertical="center"/>
      <protection locked="0"/>
    </xf>
    <xf numFmtId="201" fontId="48" fillId="0" borderId="26" xfId="73" applyNumberFormat="1" applyFont="1" applyFill="1" applyBorder="1" applyAlignment="1">
      <alignment horizontal="center" vertical="center" wrapText="1"/>
    </xf>
    <xf numFmtId="201" fontId="48" fillId="33" borderId="26" xfId="73" applyNumberFormat="1" applyFont="1" applyFill="1" applyBorder="1" applyAlignment="1">
      <alignment horizontal="center" vertical="center" wrapText="1"/>
    </xf>
    <xf numFmtId="198" fontId="48" fillId="33" borderId="26" xfId="29" applyNumberFormat="1" applyFont="1" applyFill="1" applyBorder="1" applyAlignment="1">
      <alignment horizontal="center" vertical="center" wrapText="1"/>
    </xf>
    <xf numFmtId="198" fontId="48" fillId="0" borderId="26" xfId="60" applyNumberFormat="1" applyFont="1" applyFill="1" applyBorder="1" applyAlignment="1">
      <alignment horizontal="center" vertical="center" wrapText="1"/>
    </xf>
    <xf numFmtId="198" fontId="48" fillId="0" borderId="24" xfId="60" applyNumberFormat="1" applyFont="1" applyFill="1" applyBorder="1" applyAlignment="1">
      <alignment horizontal="center" vertical="center"/>
    </xf>
    <xf numFmtId="230"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45"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8"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4"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45" fontId="48" fillId="33" borderId="35" xfId="60" applyNumberFormat="1" applyFont="1" applyFill="1" applyBorder="1" applyAlignment="1">
      <alignment horizontal="center" vertical="center"/>
    </xf>
    <xf numFmtId="245" fontId="48" fillId="33" borderId="40" xfId="60" applyNumberFormat="1" applyFont="1" applyFill="1" applyBorder="1" applyAlignment="1">
      <alignment horizontal="center" vertical="center"/>
    </xf>
    <xf numFmtId="0" fontId="100" fillId="0" borderId="75"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6" xfId="60" applyFont="1" applyFill="1" applyBorder="1" applyAlignment="1">
      <alignment horizontal="center" vertical="center" wrapText="1"/>
    </xf>
    <xf numFmtId="0" fontId="48" fillId="0" borderId="75" xfId="60" applyFont="1" applyFill="1" applyBorder="1" applyAlignment="1" applyProtection="1">
      <alignment horizontal="center" vertical="center" wrapText="1"/>
      <protection locked="0"/>
    </xf>
    <xf numFmtId="0" fontId="48" fillId="0" borderId="75" xfId="60" applyFont="1" applyFill="1" applyBorder="1" applyAlignment="1" applyProtection="1">
      <alignment vertical="center" wrapText="1"/>
      <protection locked="0"/>
    </xf>
    <xf numFmtId="0" fontId="100" fillId="33" borderId="76" xfId="60" applyFont="1" applyFill="1" applyBorder="1" applyAlignment="1">
      <alignment horizontal="center" vertical="center"/>
    </xf>
    <xf numFmtId="0" fontId="100" fillId="33" borderId="75"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3" xfId="60" applyFont="1" applyFill="1" applyBorder="1" applyAlignment="1">
      <alignment horizontal="center" vertical="center" wrapText="1"/>
    </xf>
    <xf numFmtId="0" fontId="48" fillId="26" borderId="80" xfId="0" applyFont="1" applyFill="1" applyBorder="1" applyAlignment="1" applyProtection="1">
      <alignment wrapText="1"/>
    </xf>
    <xf numFmtId="0" fontId="48" fillId="26" borderId="80"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6"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1" xfId="60" applyFont="1" applyFill="1" applyBorder="1" applyAlignment="1">
      <alignment horizontal="left" vertical="center"/>
    </xf>
    <xf numFmtId="0" fontId="48" fillId="33" borderId="82" xfId="60" applyFont="1" applyFill="1" applyBorder="1" applyAlignment="1">
      <alignment horizontal="center" vertical="center"/>
    </xf>
    <xf numFmtId="197" fontId="48" fillId="33" borderId="77" xfId="60" applyNumberFormat="1" applyFont="1" applyFill="1" applyBorder="1" applyAlignment="1">
      <alignment horizontal="center" vertical="center"/>
    </xf>
    <xf numFmtId="200" fontId="48" fillId="33" borderId="79" xfId="60" applyNumberFormat="1" applyFont="1" applyFill="1" applyBorder="1" applyAlignment="1">
      <alignment horizontal="center" vertical="center"/>
    </xf>
    <xf numFmtId="197" fontId="48" fillId="33" borderId="79" xfId="60" applyNumberFormat="1" applyFont="1" applyFill="1" applyBorder="1" applyAlignment="1">
      <alignment horizontal="center" vertical="center"/>
    </xf>
    <xf numFmtId="200" fontId="48" fillId="33" borderId="84" xfId="60" applyNumberFormat="1" applyFont="1" applyFill="1" applyBorder="1" applyAlignment="1">
      <alignment horizontal="center" vertical="center"/>
    </xf>
    <xf numFmtId="10" fontId="48" fillId="33" borderId="84" xfId="73" applyNumberFormat="1" applyFont="1" applyFill="1" applyBorder="1" applyAlignment="1">
      <alignment horizontal="center" vertical="center"/>
    </xf>
    <xf numFmtId="200" fontId="48" fillId="33" borderId="83" xfId="60" applyNumberFormat="1" applyFont="1" applyFill="1" applyBorder="1" applyAlignment="1">
      <alignment horizontal="center" vertical="center"/>
    </xf>
    <xf numFmtId="0" fontId="49" fillId="33" borderId="78" xfId="60" applyFont="1" applyFill="1" applyBorder="1" applyAlignment="1">
      <alignment horizontal="left" vertical="center"/>
    </xf>
    <xf numFmtId="0" fontId="49" fillId="33" borderId="80" xfId="60" applyFont="1" applyFill="1" applyBorder="1" applyAlignment="1">
      <alignment horizontal="left" vertical="center"/>
    </xf>
    <xf numFmtId="0" fontId="49" fillId="33" borderId="85" xfId="60" applyFont="1" applyFill="1" applyBorder="1" applyAlignment="1">
      <alignment horizontal="left" vertical="center"/>
    </xf>
    <xf numFmtId="178" fontId="49" fillId="33" borderId="76" xfId="73" applyNumberFormat="1" applyFont="1" applyFill="1" applyBorder="1" applyAlignment="1">
      <alignment horizontal="center" vertical="center"/>
    </xf>
    <xf numFmtId="200" fontId="49" fillId="33" borderId="76"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6" fontId="64" fillId="0" borderId="0" xfId="29" applyNumberFormat="1" applyFont="1" applyFill="1" applyBorder="1" applyAlignment="1" applyProtection="1">
      <alignment horizontal="right"/>
    </xf>
    <xf numFmtId="0" fontId="64" fillId="0" borderId="0" xfId="0" applyFont="1" applyBorder="1" applyProtection="1"/>
    <xf numFmtId="176" fontId="64" fillId="0" borderId="0" xfId="29" applyNumberFormat="1" applyFont="1" applyBorder="1" applyAlignment="1" applyProtection="1">
      <alignment horizontal="right"/>
    </xf>
    <xf numFmtId="0" fontId="65" fillId="72" borderId="0" xfId="0" applyFont="1" applyFill="1" applyBorder="1" applyProtection="1"/>
    <xf numFmtId="176"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6" fontId="64" fillId="0" borderId="0" xfId="0" applyNumberFormat="1" applyFont="1" applyBorder="1" applyProtection="1"/>
    <xf numFmtId="176" fontId="64" fillId="0" borderId="0" xfId="0" applyNumberFormat="1" applyFont="1" applyBorder="1" applyAlignment="1" applyProtection="1">
      <alignment horizontal="right"/>
    </xf>
    <xf numFmtId="0" fontId="77" fillId="31" borderId="0" xfId="0" applyFont="1" applyFill="1" applyProtection="1"/>
    <xf numFmtId="169" fontId="68" fillId="31" borderId="0" xfId="0" applyNumberFormat="1" applyFont="1" applyFill="1" applyProtection="1"/>
    <xf numFmtId="176"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6"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6" fontId="64" fillId="0" borderId="0" xfId="29" applyFont="1" applyBorder="1" applyProtection="1">
      <protection locked="0"/>
    </xf>
    <xf numFmtId="176" fontId="64" fillId="0" borderId="0" xfId="29" applyFont="1" applyBorder="1" applyProtection="1"/>
    <xf numFmtId="176" fontId="64" fillId="0" borderId="0" xfId="29" applyFont="1" applyFill="1" applyBorder="1" applyProtection="1"/>
    <xf numFmtId="0" fontId="67" fillId="0" borderId="0" xfId="0" applyFont="1" applyProtection="1">
      <protection locked="0"/>
    </xf>
    <xf numFmtId="176" fontId="67" fillId="3" borderId="0" xfId="26" applyNumberFormat="1" applyFont="1" applyBorder="1" applyProtection="1">
      <protection locked="0"/>
    </xf>
    <xf numFmtId="0" fontId="67" fillId="0" borderId="0" xfId="0" applyFont="1" applyFill="1" applyBorder="1" applyProtection="1">
      <protection locked="0"/>
    </xf>
    <xf numFmtId="176" fontId="67" fillId="3" borderId="0" xfId="26" applyNumberFormat="1" applyFont="1" applyBorder="1" applyProtection="1"/>
    <xf numFmtId="0" fontId="67" fillId="0" borderId="0" xfId="0" applyFont="1" applyBorder="1" applyProtection="1">
      <protection locked="0"/>
    </xf>
    <xf numFmtId="176" fontId="67" fillId="0" borderId="0" xfId="26" applyNumberFormat="1" applyFont="1" applyFill="1" applyBorder="1" applyProtection="1"/>
    <xf numFmtId="176" fontId="67" fillId="0" borderId="0" xfId="26" applyNumberFormat="1" applyFont="1" applyFill="1" applyBorder="1" applyProtection="1">
      <protection locked="0"/>
    </xf>
    <xf numFmtId="198" fontId="67" fillId="0" borderId="0" xfId="0" applyNumberFormat="1" applyFont="1" applyBorder="1" applyProtection="1">
      <protection locked="0"/>
    </xf>
    <xf numFmtId="176" fontId="67" fillId="0" borderId="0" xfId="0" applyNumberFormat="1" applyFont="1" applyBorder="1" applyProtection="1">
      <protection locked="0"/>
    </xf>
    <xf numFmtId="250" fontId="67" fillId="3" borderId="0" xfId="26" applyNumberFormat="1" applyFont="1" applyBorder="1" applyProtection="1"/>
    <xf numFmtId="0" fontId="67" fillId="0" borderId="0" xfId="0" applyFont="1" applyFill="1" applyProtection="1">
      <protection locked="0"/>
    </xf>
    <xf numFmtId="176" fontId="64" fillId="0" borderId="0" xfId="29" applyFont="1" applyFill="1" applyBorder="1" applyProtection="1">
      <protection locked="0"/>
    </xf>
    <xf numFmtId="176" fontId="67" fillId="0" borderId="0" xfId="29" applyFont="1" applyFill="1" applyBorder="1" applyProtection="1">
      <protection locked="0"/>
    </xf>
    <xf numFmtId="241" fontId="67" fillId="3" borderId="0" xfId="26" applyNumberFormat="1" applyFont="1" applyBorder="1" applyProtection="1"/>
    <xf numFmtId="251" fontId="67" fillId="3" borderId="0" xfId="26" applyNumberFormat="1" applyFont="1" applyBorder="1" applyProtection="1"/>
    <xf numFmtId="208" fontId="67" fillId="3" borderId="0" xfId="26" applyNumberFormat="1" applyFont="1" applyBorder="1" applyProtection="1"/>
    <xf numFmtId="176" fontId="67" fillId="3" borderId="0" xfId="29" applyFont="1" applyFill="1" applyBorder="1" applyProtection="1"/>
    <xf numFmtId="250" fontId="67" fillId="0" borderId="0" xfId="26" applyNumberFormat="1" applyFont="1" applyFill="1" applyBorder="1" applyProtection="1"/>
    <xf numFmtId="0" fontId="65" fillId="0" borderId="16" xfId="62" applyFont="1" applyFill="1" applyBorder="1" applyAlignment="1" applyProtection="1">
      <protection locked="0"/>
    </xf>
    <xf numFmtId="194"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8"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6"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8"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8"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200" fontId="48" fillId="33" borderId="80"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200" fontId="49" fillId="33" borderId="86" xfId="73" applyNumberFormat="1" applyFont="1" applyFill="1" applyBorder="1" applyAlignment="1">
      <alignment horizontal="center" vertical="center"/>
    </xf>
    <xf numFmtId="200" fontId="49" fillId="33" borderId="87"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78"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94"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8" fontId="48" fillId="0" borderId="88" xfId="92" quotePrefix="1" applyNumberFormat="1" applyFont="1" applyFill="1" applyBorder="1" applyAlignment="1">
      <alignment vertical="center"/>
    </xf>
    <xf numFmtId="198"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200" fontId="48" fillId="33" borderId="89" xfId="60" applyNumberFormat="1" applyFont="1" applyFill="1" applyBorder="1" applyAlignment="1">
      <alignment horizontal="center" vertical="center"/>
    </xf>
    <xf numFmtId="10" fontId="48" fillId="33" borderId="80" xfId="73" applyNumberFormat="1" applyFont="1" applyFill="1" applyBorder="1" applyAlignment="1">
      <alignment horizontal="center" vertical="center"/>
    </xf>
    <xf numFmtId="10" fontId="48" fillId="33" borderId="75" xfId="73" applyNumberFormat="1" applyFont="1" applyFill="1" applyBorder="1" applyAlignment="1">
      <alignment horizontal="center"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0" xfId="60" applyFont="1" applyFill="1" applyBorder="1" applyAlignment="1">
      <alignment horizontal="center" vertical="center"/>
    </xf>
    <xf numFmtId="0" fontId="49" fillId="33" borderId="91" xfId="60" applyFont="1" applyFill="1" applyBorder="1" applyAlignment="1">
      <alignment horizontal="center" vertical="center"/>
    </xf>
    <xf numFmtId="49" fontId="48" fillId="33" borderId="92"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6" fontId="22" fillId="33" borderId="36" xfId="31" applyNumberFormat="1" applyFont="1" applyFill="1" applyBorder="1" applyAlignment="1">
      <alignment horizontal="right" vertical="center"/>
    </xf>
    <xf numFmtId="196" fontId="22" fillId="33" borderId="33" xfId="33" applyNumberFormat="1" applyFont="1" applyFill="1" applyBorder="1" applyAlignment="1">
      <alignment horizontal="right" vertical="center"/>
    </xf>
    <xf numFmtId="196" fontId="48" fillId="33" borderId="83" xfId="60" applyNumberFormat="1" applyFont="1" applyFill="1" applyBorder="1" applyAlignment="1">
      <alignment horizontal="right" vertical="center"/>
    </xf>
    <xf numFmtId="196" fontId="48" fillId="33" borderId="0" xfId="60" applyNumberFormat="1" applyFont="1" applyFill="1" applyBorder="1" applyAlignment="1">
      <alignment horizontal="right" vertical="center"/>
    </xf>
    <xf numFmtId="196" fontId="48" fillId="33" borderId="77" xfId="60" applyNumberFormat="1" applyFont="1" applyFill="1" applyBorder="1" applyAlignment="1">
      <alignment horizontal="right" vertical="center"/>
    </xf>
    <xf numFmtId="196" fontId="48" fillId="33" borderId="79" xfId="60" applyNumberFormat="1" applyFont="1" applyFill="1" applyBorder="1" applyAlignment="1">
      <alignment horizontal="right" vertical="center"/>
    </xf>
    <xf numFmtId="196" fontId="48" fillId="33" borderId="89" xfId="60" applyNumberFormat="1" applyFont="1" applyFill="1" applyBorder="1" applyAlignment="1">
      <alignment horizontal="right" vertical="center"/>
    </xf>
    <xf numFmtId="0" fontId="101" fillId="33" borderId="0" xfId="60" applyFont="1" applyFill="1" applyBorder="1" applyAlignment="1">
      <alignment horizontal="left" vertical="center"/>
    </xf>
    <xf numFmtId="198" fontId="48" fillId="0" borderId="86"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200" fontId="49" fillId="33" borderId="75" xfId="73" applyNumberFormat="1" applyFont="1" applyFill="1" applyBorder="1" applyAlignment="1">
      <alignment horizontal="center" vertical="center"/>
    </xf>
    <xf numFmtId="0" fontId="49" fillId="33" borderId="94" xfId="60" applyFont="1" applyFill="1" applyBorder="1" applyAlignment="1">
      <alignment horizontal="left" vertical="center"/>
    </xf>
    <xf numFmtId="200" fontId="49" fillId="33" borderId="95" xfId="73" applyNumberFormat="1" applyFont="1" applyFill="1" applyBorder="1" applyAlignment="1">
      <alignment horizontal="center" vertical="center"/>
    </xf>
    <xf numFmtId="200" fontId="49" fillId="33" borderId="93" xfId="73" applyNumberFormat="1" applyFont="1" applyFill="1" applyBorder="1" applyAlignment="1">
      <alignment horizontal="center" vertical="center"/>
    </xf>
    <xf numFmtId="10" fontId="48" fillId="33" borderId="0" xfId="73" applyNumberFormat="1" applyFont="1" applyFill="1" applyBorder="1" applyAlignment="1" applyProtection="1">
      <alignment vertical="center" wrapText="1"/>
      <protection locked="0"/>
    </xf>
    <xf numFmtId="10" fontId="49" fillId="0" borderId="32" xfId="73" applyNumberFormat="1" applyFont="1" applyFill="1" applyBorder="1" applyAlignment="1">
      <alignment horizontal="center" vertical="center"/>
    </xf>
    <xf numFmtId="259" fontId="48" fillId="0" borderId="32" xfId="60" applyNumberFormat="1" applyFont="1" applyFill="1" applyBorder="1" applyAlignment="1">
      <alignment horizontal="right" vertical="center"/>
    </xf>
    <xf numFmtId="10" fontId="48" fillId="0" borderId="27" xfId="73" applyNumberFormat="1" applyFont="1" applyFill="1" applyBorder="1" applyAlignment="1">
      <alignment horizontal="center" vertical="center"/>
    </xf>
    <xf numFmtId="259" fontId="48" fillId="0" borderId="32" xfId="73" applyNumberFormat="1" applyFont="1" applyFill="1" applyBorder="1" applyAlignment="1">
      <alignment horizontal="right" vertical="center"/>
    </xf>
    <xf numFmtId="0" fontId="100" fillId="33" borderId="0" xfId="60" applyFont="1" applyFill="1" applyBorder="1" applyAlignment="1">
      <alignment vertical="center" wrapText="1"/>
    </xf>
    <xf numFmtId="0" fontId="48" fillId="33" borderId="21" xfId="60" applyFont="1" applyFill="1" applyBorder="1" applyAlignment="1">
      <alignment horizontal="center" vertical="center"/>
    </xf>
    <xf numFmtId="197" fontId="48" fillId="33" borderId="0" xfId="60" applyNumberFormat="1" applyFont="1" applyFill="1" applyBorder="1" applyAlignment="1">
      <alignment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100" fillId="0" borderId="79"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0"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8"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0" fontId="48" fillId="0" borderId="30" xfId="62" applyFont="1" applyFill="1" applyBorder="1" applyAlignment="1">
      <alignment horizontal="left" vertical="center" wrapText="1"/>
    </xf>
    <xf numFmtId="0" fontId="48" fillId="0" borderId="23" xfId="62" applyFont="1" applyFill="1" applyBorder="1" applyAlignment="1">
      <alignment horizontal="left" vertical="center" wrapText="1"/>
    </xf>
    <xf numFmtId="197" fontId="22" fillId="0" borderId="19" xfId="60" applyNumberFormat="1" applyFont="1" applyFill="1" applyBorder="1" applyAlignment="1">
      <alignment horizontal="center" vertical="center"/>
    </xf>
    <xf numFmtId="197" fontId="22" fillId="0" borderId="20" xfId="60" applyNumberFormat="1" applyFont="1" applyFill="1" applyBorder="1" applyAlignment="1">
      <alignment horizontal="center" vertical="center"/>
    </xf>
    <xf numFmtId="199" fontId="49" fillId="33" borderId="35" xfId="60" applyNumberFormat="1" applyFont="1" applyFill="1" applyBorder="1" applyAlignment="1">
      <alignment horizontal="center" vertical="center"/>
    </xf>
    <xf numFmtId="199" fontId="49" fillId="33" borderId="31" xfId="60" applyNumberFormat="1" applyFont="1" applyFill="1" applyBorder="1" applyAlignment="1">
      <alignment horizontal="center" vertical="center"/>
    </xf>
    <xf numFmtId="199" fontId="49" fillId="33" borderId="26" xfId="60" applyNumberFormat="1" applyFont="1" applyFill="1" applyBorder="1" applyAlignment="1">
      <alignment horizontal="center" vertical="center"/>
    </xf>
    <xf numFmtId="199" fontId="49" fillId="33" borderId="0" xfId="60" applyNumberFormat="1" applyFont="1" applyFill="1" applyBorder="1" applyAlignment="1">
      <alignment horizontal="center" vertical="center"/>
    </xf>
    <xf numFmtId="199" fontId="49" fillId="0" borderId="24" xfId="60" applyNumberFormat="1" applyFont="1" applyFill="1" applyBorder="1" applyAlignment="1">
      <alignment horizontal="center" vertical="center"/>
    </xf>
    <xf numFmtId="199" fontId="49" fillId="0" borderId="30" xfId="60" applyNumberFormat="1" applyFont="1" applyFill="1" applyBorder="1" applyAlignment="1">
      <alignment horizontal="center" vertical="center"/>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71" fontId="48" fillId="0" borderId="43" xfId="73" applyNumberFormat="1" applyFont="1" applyFill="1" applyBorder="1" applyAlignment="1">
      <alignment horizontal="center" vertical="center" wrapText="1"/>
    </xf>
    <xf numFmtId="171"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71" fontId="48" fillId="0" borderId="44" xfId="73" applyNumberFormat="1" applyFont="1" applyFill="1" applyBorder="1" applyAlignment="1">
      <alignment horizontal="center" vertical="center" wrapText="1"/>
    </xf>
    <xf numFmtId="171"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77" xfId="60" applyFont="1" applyFill="1" applyBorder="1" applyAlignment="1">
      <alignment horizontal="left" vertical="center" wrapText="1"/>
    </xf>
    <xf numFmtId="0" fontId="100" fillId="0" borderId="78" xfId="60" applyFont="1" applyFill="1" applyBorder="1" applyAlignment="1">
      <alignment horizontal="left" vertical="center" wrapText="1"/>
    </xf>
    <xf numFmtId="0" fontId="100" fillId="0" borderId="79" xfId="60" applyFont="1" applyFill="1" applyBorder="1" applyAlignment="1">
      <alignment horizontal="left" vertical="center" wrapText="1"/>
    </xf>
    <xf numFmtId="0" fontId="100" fillId="0" borderId="8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79"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8"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171" fontId="48" fillId="0" borderId="43" xfId="73" applyNumberFormat="1" applyFont="1" applyFill="1" applyBorder="1" applyAlignment="1">
      <alignment horizontal="center" vertical="center"/>
    </xf>
    <xf numFmtId="171" fontId="48" fillId="0" borderId="22" xfId="73" applyNumberFormat="1" applyFont="1" applyFill="1" applyBorder="1" applyAlignment="1">
      <alignment horizontal="center" vertical="center"/>
    </xf>
    <xf numFmtId="168" fontId="48" fillId="0" borderId="43" xfId="33" applyFont="1" applyFill="1" applyBorder="1" applyAlignment="1">
      <alignment horizontal="center" vertical="center" wrapText="1"/>
    </xf>
    <xf numFmtId="168"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100" fillId="33" borderId="75" xfId="60" applyFont="1" applyFill="1" applyBorder="1" applyAlignment="1">
      <alignment horizontal="center" vertical="center"/>
    </xf>
    <xf numFmtId="0" fontId="100" fillId="0" borderId="77" xfId="60" applyFont="1" applyBorder="1" applyAlignment="1">
      <alignment horizontal="left" vertical="center" wrapText="1"/>
    </xf>
    <xf numFmtId="0" fontId="100" fillId="0" borderId="31" xfId="60" applyFont="1" applyBorder="1" applyAlignment="1">
      <alignment horizontal="left" vertical="center" wrapText="1"/>
    </xf>
    <xf numFmtId="197" fontId="49" fillId="33" borderId="17" xfId="60" applyNumberFormat="1" applyFont="1" applyFill="1" applyBorder="1" applyAlignment="1">
      <alignment horizontal="center" vertical="center"/>
    </xf>
    <xf numFmtId="197" fontId="49" fillId="33" borderId="18" xfId="60" applyNumberFormat="1" applyFont="1" applyFill="1" applyBorder="1" applyAlignment="1">
      <alignment horizontal="center" vertical="center"/>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1" xfId="60" applyFont="1" applyFill="1" applyBorder="1" applyAlignment="1">
      <alignment horizontal="left" vertical="center" wrapText="1"/>
    </xf>
    <xf numFmtId="0" fontId="100" fillId="0" borderId="72" xfId="60" applyFont="1" applyFill="1" applyBorder="1" applyAlignment="1">
      <alignment horizontal="left" vertical="center" wrapText="1"/>
    </xf>
    <xf numFmtId="0" fontId="100" fillId="0" borderId="69" xfId="60" applyFont="1" applyFill="1" applyBorder="1" applyAlignment="1">
      <alignment horizontal="left" vertical="center" wrapText="1"/>
    </xf>
    <xf numFmtId="0" fontId="100" fillId="26" borderId="26" xfId="60" applyFont="1" applyFill="1" applyBorder="1" applyAlignment="1">
      <alignment horizontal="left" vertical="center" wrapText="1"/>
    </xf>
    <xf numFmtId="0" fontId="100" fillId="26" borderId="27" xfId="60" applyFont="1" applyFill="1" applyBorder="1" applyAlignment="1">
      <alignment horizontal="left" vertical="center" wrapText="1"/>
    </xf>
    <xf numFmtId="0" fontId="22" fillId="0" borderId="80" xfId="60" applyFont="1" applyFill="1" applyBorder="1" applyAlignment="1" applyProtection="1">
      <alignment horizontal="left" vertical="center" wrapText="1"/>
      <protection locked="0"/>
    </xf>
    <xf numFmtId="175" fontId="63" fillId="29" borderId="0" xfId="60" applyNumberFormat="1" applyFont="1" applyFill="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79"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cellXfs>
  <cellStyles count="611">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FFFFCC"/>
      <color rgb="FF333399"/>
      <color rgb="FFFFFF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390619</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cell r="K1">
            <v>44538</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row>
        <row r="29">
          <cell r="G29" t="str">
            <v>Difference</v>
          </cell>
          <cell r="H29" t="str">
            <v>Godiva</v>
          </cell>
          <cell r="J29" t="str">
            <v>Additions / Top Up</v>
          </cell>
          <cell r="K29" t="str">
            <v>Godiva</v>
          </cell>
        </row>
        <row r="30">
          <cell r="G30">
            <v>44074</v>
          </cell>
          <cell r="H30">
            <v>-669801.86</v>
          </cell>
          <cell r="J30">
            <v>44074</v>
          </cell>
          <cell r="K30">
            <v>-131912928.38</v>
          </cell>
        </row>
        <row r="31">
          <cell r="G31">
            <v>44104</v>
          </cell>
          <cell r="H31">
            <v>-1560576.0899999999</v>
          </cell>
          <cell r="J31">
            <v>44104</v>
          </cell>
          <cell r="K31">
            <v>-22271231.43</v>
          </cell>
        </row>
        <row r="32">
          <cell r="G32">
            <v>44135</v>
          </cell>
          <cell r="H32">
            <v>-108951.98</v>
          </cell>
          <cell r="J32">
            <v>44135</v>
          </cell>
          <cell r="K32">
            <v>-10446822.08</v>
          </cell>
        </row>
        <row r="33">
          <cell r="G33">
            <v>44165</v>
          </cell>
          <cell r="H33">
            <v>-668495.90999999992</v>
          </cell>
          <cell r="J33">
            <v>44165</v>
          </cell>
          <cell r="K33">
            <v>-10542880.9</v>
          </cell>
        </row>
        <row r="34">
          <cell r="G34">
            <v>44196</v>
          </cell>
          <cell r="H34">
            <v>-208002.83</v>
          </cell>
          <cell r="J34">
            <v>44196</v>
          </cell>
          <cell r="K34">
            <v>-10692404.57</v>
          </cell>
        </row>
        <row r="35">
          <cell r="G35">
            <v>44227</v>
          </cell>
          <cell r="H35">
            <v>-368056.14</v>
          </cell>
          <cell r="J35">
            <v>44227</v>
          </cell>
          <cell r="K35">
            <v>-14348110.1</v>
          </cell>
        </row>
        <row r="36">
          <cell r="G36">
            <v>44255</v>
          </cell>
          <cell r="H36">
            <v>-691584.6</v>
          </cell>
          <cell r="J36">
            <v>44255</v>
          </cell>
          <cell r="K36">
            <v>-19881308.620000001</v>
          </cell>
        </row>
        <row r="37">
          <cell r="G37">
            <v>44286</v>
          </cell>
          <cell r="H37">
            <v>-375416.95999999996</v>
          </cell>
          <cell r="J37">
            <v>44286</v>
          </cell>
          <cell r="K37">
            <v>-19239056.98</v>
          </cell>
        </row>
        <row r="38">
          <cell r="G38">
            <v>44316</v>
          </cell>
          <cell r="H38">
            <v>-173845.16</v>
          </cell>
          <cell r="J38">
            <v>44316</v>
          </cell>
          <cell r="K38">
            <v>-536396598.44999999</v>
          </cell>
        </row>
        <row r="39">
          <cell r="G39">
            <v>44347</v>
          </cell>
          <cell r="H39">
            <v>-235268.79</v>
          </cell>
          <cell r="J39">
            <v>44347</v>
          </cell>
          <cell r="K39">
            <v>-24320549.989999998</v>
          </cell>
        </row>
        <row r="40">
          <cell r="G40">
            <v>44377</v>
          </cell>
          <cell r="H40">
            <v>-2877247.8699999996</v>
          </cell>
          <cell r="J40">
            <v>44377</v>
          </cell>
          <cell r="K40">
            <v>-29440772</v>
          </cell>
        </row>
        <row r="41">
          <cell r="G41">
            <v>44408</v>
          </cell>
          <cell r="H41">
            <v>-566236.04</v>
          </cell>
          <cell r="J41">
            <v>44408</v>
          </cell>
          <cell r="K41">
            <v>-34885731.57</v>
          </cell>
        </row>
        <row r="42">
          <cell r="G42">
            <v>44439</v>
          </cell>
          <cell r="H42">
            <v>-573348.11</v>
          </cell>
          <cell r="J42">
            <v>44439</v>
          </cell>
          <cell r="K42">
            <v>-21941042.210000001</v>
          </cell>
        </row>
        <row r="43">
          <cell r="G43">
            <v>44469</v>
          </cell>
          <cell r="H43">
            <v>-445404.95999999996</v>
          </cell>
          <cell r="J43">
            <v>44469</v>
          </cell>
          <cell r="K43">
            <v>-467544534.85000098</v>
          </cell>
        </row>
        <row r="44">
          <cell r="G44">
            <v>44500</v>
          </cell>
          <cell r="H44">
            <v>-863254.12</v>
          </cell>
          <cell r="J44">
            <v>44500</v>
          </cell>
          <cell r="K44">
            <v>-89458067.209999904</v>
          </cell>
        </row>
        <row r="45">
          <cell r="G45">
            <v>44530</v>
          </cell>
          <cell r="H45">
            <v>-1163653.7</v>
          </cell>
          <cell r="J45">
            <v>44530</v>
          </cell>
          <cell r="K45">
            <v>-39943289.170000002</v>
          </cell>
        </row>
        <row r="46">
          <cell r="G46">
            <v>44561</v>
          </cell>
          <cell r="H46"/>
          <cell r="J46">
            <v>44561</v>
          </cell>
          <cell r="K46"/>
        </row>
        <row r="47">
          <cell r="G47">
            <v>44592</v>
          </cell>
          <cell r="H47"/>
          <cell r="J47">
            <v>44592</v>
          </cell>
          <cell r="K47"/>
        </row>
        <row r="48">
          <cell r="G48">
            <v>44620</v>
          </cell>
          <cell r="H48"/>
          <cell r="J48">
            <v>44620</v>
          </cell>
          <cell r="K48"/>
        </row>
        <row r="49">
          <cell r="G49" t="str">
            <v>Total</v>
          </cell>
          <cell r="H49">
            <v>-11549145.119999999</v>
          </cell>
          <cell r="J49" t="str">
            <v>Total</v>
          </cell>
          <cell r="K49">
            <v>-1483265328.5100009</v>
          </cell>
        </row>
        <row r="50">
          <cell r="J50" t="str">
            <v>to be paid from the Retained Principal Ledger and the remaining amount from the Principal Ledger</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42" customWidth="1"/>
    <col min="2" max="2" width="15" style="542" customWidth="1"/>
    <col min="3" max="3" width="13" style="541" customWidth="1"/>
    <col min="4" max="4" width="11.85546875" style="541" customWidth="1"/>
    <col min="5" max="5" width="12" style="541" customWidth="1"/>
    <col min="6" max="6" width="12.42578125" style="541" hidden="1" customWidth="1" outlineLevel="1"/>
    <col min="7" max="7" width="12.5703125" style="541" hidden="1" customWidth="1" outlineLevel="1"/>
    <col min="8" max="8" width="12" style="541" hidden="1" customWidth="1" outlineLevel="1"/>
    <col min="9" max="10" width="12.5703125" style="541" hidden="1" customWidth="1" outlineLevel="1"/>
    <col min="11" max="12" width="12" style="541" hidden="1" customWidth="1" outlineLevel="1"/>
    <col min="13" max="13" width="20.140625" style="541" hidden="1" customWidth="1" outlineLevel="1"/>
    <col min="14" max="14" width="12.85546875" style="541" customWidth="1" collapsed="1"/>
    <col min="15" max="21" width="11.42578125" style="541" customWidth="1"/>
    <col min="22" max="25" width="11.28515625" style="542" customWidth="1"/>
    <col min="26" max="26" width="13" style="542" customWidth="1"/>
    <col min="27" max="27" width="12.28515625" style="542" customWidth="1"/>
    <col min="28" max="28" width="15.7109375" style="542" customWidth="1"/>
    <col min="29" max="30" width="11.28515625" style="542" customWidth="1"/>
    <col min="31" max="31" width="14.5703125" style="542" customWidth="1"/>
    <col min="32" max="32" width="11.28515625" style="542" customWidth="1"/>
    <col min="33" max="33" width="12.28515625" style="542" customWidth="1"/>
    <col min="34" max="34" width="14.140625" style="542" customWidth="1"/>
    <col min="35" max="35" width="13.42578125" style="542" customWidth="1"/>
    <col min="36" max="36" width="15.140625" style="542" customWidth="1"/>
    <col min="37" max="37" width="15.7109375" style="542" customWidth="1"/>
    <col min="38" max="39" width="10.5703125" style="542" customWidth="1"/>
    <col min="40" max="40" width="15.42578125" style="542" customWidth="1"/>
    <col min="41" max="41" width="17.42578125" style="542" customWidth="1"/>
    <col min="42" max="42" width="18.140625" style="542" customWidth="1"/>
    <col min="43" max="43" width="11.5703125" style="542" customWidth="1"/>
    <col min="44" max="45" width="10.5703125" style="542" customWidth="1"/>
    <col min="46" max="46" width="13.5703125" style="542" customWidth="1"/>
    <col min="47" max="47" width="12.7109375" style="542" customWidth="1"/>
    <col min="48" max="48" width="10.5703125" style="542" customWidth="1"/>
    <col min="49" max="49" width="14.85546875" style="542" customWidth="1"/>
    <col min="50" max="50" width="13" style="542" customWidth="1"/>
    <col min="51" max="51" width="14" style="542" customWidth="1"/>
    <col min="52" max="52" width="15.85546875" style="542" customWidth="1"/>
    <col min="53" max="53" width="13.140625" style="542" customWidth="1"/>
    <col min="54" max="54" width="13.7109375" style="542" customWidth="1"/>
    <col min="55" max="55" width="15.42578125" style="542" customWidth="1"/>
    <col min="56" max="56" width="12" style="542" customWidth="1"/>
    <col min="57" max="57" width="12.140625" style="542" customWidth="1"/>
    <col min="58" max="58" width="14.42578125" style="542" customWidth="1"/>
    <col min="59" max="59" width="11.28515625" style="542" customWidth="1"/>
    <col min="60" max="60" width="14.140625" style="542" customWidth="1"/>
    <col min="61" max="61" width="16.85546875" style="542" customWidth="1"/>
    <col min="62" max="62" width="15.140625" style="542" customWidth="1"/>
    <col min="63" max="63" width="19.85546875" style="542" customWidth="1"/>
    <col min="64" max="64" width="18.42578125" style="542" customWidth="1"/>
    <col min="65" max="65" width="19.140625" style="542" customWidth="1"/>
    <col min="66" max="66" width="12.42578125" style="542" customWidth="1"/>
    <col min="67" max="67" width="17.5703125" style="542" customWidth="1"/>
    <col min="68" max="68" width="19.42578125" style="542" customWidth="1"/>
    <col min="69" max="69" width="14.28515625" style="542" customWidth="1"/>
    <col min="70" max="70" width="21.5703125" style="542" customWidth="1"/>
    <col min="71" max="71" width="22.7109375" style="542" customWidth="1"/>
    <col min="72" max="72" width="25.140625" style="542" customWidth="1"/>
    <col min="73" max="73" width="19.28515625" style="542" customWidth="1"/>
    <col min="74" max="74" width="15.85546875" style="542" customWidth="1"/>
    <col min="75" max="76" width="9.140625" style="542"/>
    <col min="77" max="77" width="11.42578125" style="542" bestFit="1" customWidth="1"/>
    <col min="78" max="16384" width="9.140625" style="542"/>
  </cols>
  <sheetData>
    <row r="1" spans="1:81" ht="20.25" x14ac:dyDescent="0.3">
      <c r="A1" s="540" t="s">
        <v>383</v>
      </c>
      <c r="B1" s="540"/>
    </row>
    <row r="2" spans="1:81" x14ac:dyDescent="0.2">
      <c r="A2" s="673" t="s">
        <v>405</v>
      </c>
      <c r="B2" s="619"/>
    </row>
    <row r="3" spans="1:81" s="545" customFormat="1" x14ac:dyDescent="0.2">
      <c r="A3" s="673"/>
      <c r="B3" s="543">
        <v>44043</v>
      </c>
      <c r="C3" s="543">
        <v>44074</v>
      </c>
      <c r="D3" s="543">
        <f>EOMONTH(C3,1)</f>
        <v>44104</v>
      </c>
      <c r="E3" s="543">
        <f t="shared" ref="E3:L3" si="0">EOMONTH(D3,1)</f>
        <v>44135</v>
      </c>
      <c r="F3" s="543">
        <f t="shared" si="0"/>
        <v>44165</v>
      </c>
      <c r="G3" s="543">
        <f t="shared" si="0"/>
        <v>44196</v>
      </c>
      <c r="H3" s="543">
        <f t="shared" si="0"/>
        <v>44227</v>
      </c>
      <c r="I3" s="543">
        <f t="shared" si="0"/>
        <v>44255</v>
      </c>
      <c r="J3" s="543">
        <f t="shared" si="0"/>
        <v>44286</v>
      </c>
      <c r="K3" s="543">
        <f t="shared" si="0"/>
        <v>44316</v>
      </c>
      <c r="L3" s="543">
        <f t="shared" si="0"/>
        <v>44347</v>
      </c>
      <c r="M3" s="544"/>
      <c r="N3" s="544"/>
      <c r="O3" s="544"/>
      <c r="P3" s="544"/>
      <c r="Q3" s="544"/>
      <c r="R3" s="544"/>
      <c r="S3" s="544"/>
      <c r="T3" s="544"/>
      <c r="U3" s="544"/>
      <c r="BU3" s="543"/>
    </row>
    <row r="4" spans="1:81" s="547" customFormat="1" x14ac:dyDescent="0.2">
      <c r="A4" s="546" t="s">
        <v>425</v>
      </c>
      <c r="B4" s="546"/>
      <c r="G4" s="548"/>
      <c r="H4" s="548"/>
      <c r="I4" s="548"/>
      <c r="J4" s="548"/>
      <c r="K4" s="548"/>
      <c r="L4" s="548"/>
      <c r="M4" s="548"/>
      <c r="N4" s="548"/>
      <c r="O4" s="548"/>
      <c r="P4" s="548"/>
      <c r="Q4" s="548"/>
      <c r="R4" s="548"/>
      <c r="S4" s="548"/>
      <c r="T4" s="548"/>
      <c r="U4" s="548"/>
      <c r="V4" s="549"/>
      <c r="W4" s="549"/>
      <c r="X4" s="548"/>
      <c r="Y4" s="549"/>
      <c r="Z4" s="549"/>
      <c r="AA4" s="548"/>
      <c r="AB4" s="549"/>
      <c r="AC4" s="549"/>
      <c r="AD4" s="548"/>
      <c r="AE4" s="549"/>
      <c r="AF4" s="549"/>
      <c r="AG4" s="548"/>
      <c r="AH4" s="549"/>
      <c r="AJ4" s="548"/>
      <c r="AM4" s="548"/>
      <c r="AP4" s="548"/>
      <c r="AS4" s="548"/>
      <c r="AV4" s="548"/>
      <c r="AY4" s="548"/>
      <c r="BB4" s="548"/>
      <c r="BE4" s="548"/>
      <c r="BH4" s="548"/>
      <c r="BK4" s="548"/>
      <c r="BN4" s="548"/>
      <c r="BQ4" s="548"/>
      <c r="BT4" s="548"/>
    </row>
    <row r="5" spans="1:81" s="552" customFormat="1" x14ac:dyDescent="0.2">
      <c r="A5" s="550"/>
      <c r="B5" s="551">
        <f>B3</f>
        <v>44043</v>
      </c>
      <c r="C5" s="551">
        <f>C3</f>
        <v>44074</v>
      </c>
      <c r="D5" s="551">
        <f>EOMONTH(C5,1)</f>
        <v>44104</v>
      </c>
      <c r="E5" s="551">
        <f t="shared" ref="E5:L5" si="1">EOMONTH(D5,1)</f>
        <v>44135</v>
      </c>
      <c r="F5" s="551">
        <f t="shared" si="1"/>
        <v>44165</v>
      </c>
      <c r="G5" s="551">
        <f t="shared" si="1"/>
        <v>44196</v>
      </c>
      <c r="H5" s="551">
        <f t="shared" si="1"/>
        <v>44227</v>
      </c>
      <c r="I5" s="551">
        <f t="shared" si="1"/>
        <v>44255</v>
      </c>
      <c r="J5" s="551">
        <f t="shared" si="1"/>
        <v>44286</v>
      </c>
      <c r="K5" s="551">
        <f t="shared" si="1"/>
        <v>44316</v>
      </c>
      <c r="L5" s="551">
        <f t="shared" si="1"/>
        <v>44347</v>
      </c>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row>
    <row r="6" spans="1:81" s="552" customFormat="1" x14ac:dyDescent="0.2">
      <c r="A6" s="550" t="s">
        <v>378</v>
      </c>
      <c r="B6" s="551" t="e">
        <f>IF(B5&gt;#REF!,"Forecast","Actual")</f>
        <v>#REF!</v>
      </c>
      <c r="C6" s="551" t="e">
        <f>IF(C5&gt;#REF!,"Forecast","Actual")</f>
        <v>#REF!</v>
      </c>
      <c r="D6" s="551" t="e">
        <f>IF(D5&gt;#REF!,"Forecast","Actual")</f>
        <v>#REF!</v>
      </c>
      <c r="E6" s="551" t="e">
        <f>IF(E5&gt;#REF!,"Forecast","Actual")</f>
        <v>#REF!</v>
      </c>
      <c r="F6" s="551" t="e">
        <f>IF(F5&gt;#REF!,"Forecast","Actual")</f>
        <v>#REF!</v>
      </c>
      <c r="G6" s="551" t="e">
        <f>IF(G5&gt;#REF!,"Forecast","Actual")</f>
        <v>#REF!</v>
      </c>
      <c r="H6" s="551" t="e">
        <f>IF(H5&gt;#REF!,"Forecast","Actual")</f>
        <v>#REF!</v>
      </c>
      <c r="I6" s="551" t="e">
        <f>IF(I5&gt;#REF!,"Forecast","Actual")</f>
        <v>#REF!</v>
      </c>
      <c r="J6" s="551" t="e">
        <f>IF(J5&gt;#REF!,"Forecast","Actual")</f>
        <v>#REF!</v>
      </c>
      <c r="K6" s="551" t="e">
        <f>IF(K5&gt;#REF!,"Forecast","Actual")</f>
        <v>#REF!</v>
      </c>
      <c r="L6" s="551" t="e">
        <f>IF(L5&gt;#REF!,"Forecast","Actual")</f>
        <v>#REF!</v>
      </c>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row>
    <row r="7" spans="1:81" s="554" customFormat="1" x14ac:dyDescent="0.2">
      <c r="A7" s="552" t="s">
        <v>391</v>
      </c>
      <c r="B7" s="553">
        <v>0</v>
      </c>
      <c r="C7" s="553">
        <f>B10</f>
        <v>29985941.690000001</v>
      </c>
      <c r="D7" s="553">
        <f>C10</f>
        <v>-101672483.83</v>
      </c>
      <c r="E7" s="553">
        <f t="shared" ref="E7:L7" si="2">D10</f>
        <v>-122743941.17</v>
      </c>
      <c r="F7" s="553">
        <f t="shared" si="2"/>
        <v>-133621519.27</v>
      </c>
      <c r="G7" s="553">
        <f t="shared" si="2"/>
        <v>-144029677.25999999</v>
      </c>
      <c r="H7" s="553">
        <f t="shared" si="2"/>
        <v>-155121917</v>
      </c>
      <c r="I7" s="553">
        <f t="shared" si="2"/>
        <v>-169490737.96000004</v>
      </c>
      <c r="J7" s="553">
        <f t="shared" si="2"/>
        <v>-188913286.98000002</v>
      </c>
      <c r="K7" s="553">
        <f t="shared" si="2"/>
        <v>-208875187</v>
      </c>
      <c r="L7" s="553">
        <f t="shared" si="2"/>
        <v>-745919008.29000008</v>
      </c>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row>
    <row r="8" spans="1:81" s="554" customFormat="1" x14ac:dyDescent="0.2">
      <c r="A8" s="552" t="s">
        <v>281</v>
      </c>
      <c r="B8" s="553">
        <f>-B16</f>
        <v>29985941.690000001</v>
      </c>
      <c r="C8" s="553">
        <f>-C16</f>
        <v>-101672483.83</v>
      </c>
      <c r="D8" s="553">
        <f>-D16</f>
        <v>-122743941.16999999</v>
      </c>
      <c r="E8" s="553">
        <f t="shared" ref="E8:L8" si="3">-E16</f>
        <v>-133621519.27</v>
      </c>
      <c r="F8" s="553">
        <f t="shared" si="3"/>
        <v>-144029677.25999999</v>
      </c>
      <c r="G8" s="553">
        <f t="shared" si="3"/>
        <v>-155121916.99999997</v>
      </c>
      <c r="H8" s="553">
        <f t="shared" si="3"/>
        <v>-169490737.96000001</v>
      </c>
      <c r="I8" s="553">
        <f t="shared" si="3"/>
        <v>-188913286.98000005</v>
      </c>
      <c r="J8" s="553">
        <f t="shared" si="3"/>
        <v>-208875187</v>
      </c>
      <c r="K8" s="553">
        <f t="shared" si="3"/>
        <v>-745919008.29000008</v>
      </c>
      <c r="L8" s="553">
        <f t="shared" si="3"/>
        <v>-770903635.49000013</v>
      </c>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row>
    <row r="9" spans="1:81" s="554" customFormat="1" x14ac:dyDescent="0.2">
      <c r="A9" s="552" t="s">
        <v>410</v>
      </c>
      <c r="B9" s="555">
        <f>IF(B27=0,0,MAX(B27,-B7))</f>
        <v>0</v>
      </c>
      <c r="C9" s="555">
        <f>IF(C27=0,0,MAX(C27,-C7))</f>
        <v>-29985941.690000001</v>
      </c>
      <c r="D9" s="555">
        <f>IF(D27=0,0,MAX(D27,-D7))</f>
        <v>101672483.83</v>
      </c>
      <c r="E9" s="555">
        <f t="shared" ref="E9:L9" si="4">IF(E27=0,0,MAX(E27,-E7))</f>
        <v>122743941.17</v>
      </c>
      <c r="F9" s="555">
        <f t="shared" si="4"/>
        <v>133621519.27</v>
      </c>
      <c r="G9" s="555">
        <f t="shared" si="4"/>
        <v>144029677.25999999</v>
      </c>
      <c r="H9" s="555">
        <f t="shared" si="4"/>
        <v>155121917</v>
      </c>
      <c r="I9" s="555">
        <f t="shared" si="4"/>
        <v>169490737.96000004</v>
      </c>
      <c r="J9" s="555">
        <f t="shared" si="4"/>
        <v>188913286.98000002</v>
      </c>
      <c r="K9" s="555">
        <f t="shared" si="4"/>
        <v>208875187</v>
      </c>
      <c r="L9" s="555">
        <f t="shared" si="4"/>
        <v>745919008.29000008</v>
      </c>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row>
    <row r="10" spans="1:81" s="558" customFormat="1" x14ac:dyDescent="0.2">
      <c r="A10" s="556" t="s">
        <v>390</v>
      </c>
      <c r="B10" s="557">
        <f>SUM(B7:B9)</f>
        <v>29985941.690000001</v>
      </c>
      <c r="C10" s="557">
        <f>SUM(C7:C9)</f>
        <v>-101672483.83</v>
      </c>
      <c r="D10" s="557">
        <f>SUM(D7:D9)</f>
        <v>-122743941.17</v>
      </c>
      <c r="E10" s="557">
        <f t="shared" ref="E10:L10" si="5">SUM(E7:E9)</f>
        <v>-133621519.27</v>
      </c>
      <c r="F10" s="557">
        <f t="shared" si="5"/>
        <v>-144029677.25999999</v>
      </c>
      <c r="G10" s="557">
        <f t="shared" si="5"/>
        <v>-155121917</v>
      </c>
      <c r="H10" s="557">
        <f t="shared" si="5"/>
        <v>-169490737.96000004</v>
      </c>
      <c r="I10" s="557">
        <f t="shared" si="5"/>
        <v>-188913286.98000002</v>
      </c>
      <c r="J10" s="557">
        <f t="shared" si="5"/>
        <v>-208875187</v>
      </c>
      <c r="K10" s="557">
        <f t="shared" si="5"/>
        <v>-745919008.29000008</v>
      </c>
      <c r="L10" s="557">
        <f t="shared" si="5"/>
        <v>-770903635.49000013</v>
      </c>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row>
    <row r="11" spans="1:81" s="256" customFormat="1" x14ac:dyDescent="0.2">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row>
    <row r="12" spans="1:81" s="256" customFormat="1" x14ac:dyDescent="0.2">
      <c r="A12" s="559" t="s">
        <v>398</v>
      </c>
      <c r="B12" s="551">
        <f>B5</f>
        <v>44043</v>
      </c>
      <c r="C12" s="551">
        <f>C5</f>
        <v>44074</v>
      </c>
      <c r="D12" s="551">
        <f>D5</f>
        <v>44104</v>
      </c>
      <c r="E12" s="551">
        <f t="shared" ref="E12:L12" si="6">E5</f>
        <v>44135</v>
      </c>
      <c r="F12" s="551">
        <f t="shared" si="6"/>
        <v>44165</v>
      </c>
      <c r="G12" s="551">
        <f t="shared" si="6"/>
        <v>44196</v>
      </c>
      <c r="H12" s="551">
        <f t="shared" si="6"/>
        <v>44227</v>
      </c>
      <c r="I12" s="551">
        <f t="shared" si="6"/>
        <v>44255</v>
      </c>
      <c r="J12" s="551">
        <f t="shared" si="6"/>
        <v>44286</v>
      </c>
      <c r="K12" s="551">
        <f t="shared" si="6"/>
        <v>44316</v>
      </c>
      <c r="L12" s="551">
        <f t="shared" si="6"/>
        <v>44347</v>
      </c>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row>
    <row r="13" spans="1:81" s="256" customFormat="1" x14ac:dyDescent="0.2">
      <c r="A13" s="552" t="s">
        <v>391</v>
      </c>
      <c r="B13" s="552">
        <v>0</v>
      </c>
      <c r="C13" s="560">
        <v>0</v>
      </c>
      <c r="D13" s="560">
        <f>C17</f>
        <v>0</v>
      </c>
      <c r="E13" s="560">
        <f t="shared" ref="E13:L13" si="7">D17</f>
        <v>0</v>
      </c>
      <c r="F13" s="560">
        <f t="shared" si="7"/>
        <v>0</v>
      </c>
      <c r="G13" s="560">
        <f t="shared" si="7"/>
        <v>0</v>
      </c>
      <c r="H13" s="560">
        <f t="shared" si="7"/>
        <v>0</v>
      </c>
      <c r="I13" s="560">
        <f t="shared" si="7"/>
        <v>0</v>
      </c>
      <c r="J13" s="560">
        <f t="shared" si="7"/>
        <v>0</v>
      </c>
      <c r="K13" s="560">
        <f t="shared" si="7"/>
        <v>0</v>
      </c>
      <c r="L13" s="560">
        <f t="shared" si="7"/>
        <v>0</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0"/>
      <c r="CA13" s="560"/>
      <c r="CB13" s="560"/>
      <c r="CC13" s="560"/>
    </row>
    <row r="14" spans="1:81" s="256" customFormat="1" x14ac:dyDescent="0.2">
      <c r="A14" s="552" t="s">
        <v>411</v>
      </c>
      <c r="B14" s="560">
        <f>B37</f>
        <v>29985941.690000001</v>
      </c>
      <c r="C14" s="560">
        <f>C37</f>
        <v>254502.86</v>
      </c>
      <c r="D14" s="560">
        <f>D37</f>
        <v>1199774.0899999999</v>
      </c>
      <c r="E14" s="560">
        <f t="shared" ref="E14:L14" si="8">E37</f>
        <v>-430756.02</v>
      </c>
      <c r="F14" s="560">
        <f t="shared" si="8"/>
        <v>134722.90999999992</v>
      </c>
      <c r="G14" s="560">
        <f t="shared" si="8"/>
        <v>-399835.17000000004</v>
      </c>
      <c r="H14" s="560">
        <f t="shared" si="8"/>
        <v>-20710.859999999986</v>
      </c>
      <c r="I14" s="560">
        <f t="shared" si="8"/>
        <v>458759.6</v>
      </c>
      <c r="J14" s="560">
        <f t="shared" si="8"/>
        <v>-722843.04</v>
      </c>
      <c r="K14" s="560">
        <f t="shared" si="8"/>
        <v>-647222.84</v>
      </c>
      <c r="L14" s="560">
        <f t="shared" si="8"/>
        <v>-664077.21</v>
      </c>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row>
    <row r="15" spans="1:81" s="256" customFormat="1" x14ac:dyDescent="0.2">
      <c r="A15" s="256" t="s">
        <v>410</v>
      </c>
      <c r="B15" s="560">
        <f>IF(B27=0,0,B27-B9)</f>
        <v>0</v>
      </c>
      <c r="C15" s="560">
        <f>IF(C27=0,0,C27-C9)</f>
        <v>-101926986.69</v>
      </c>
      <c r="D15" s="560">
        <f>IF(D27=0,0,D27-D9)</f>
        <v>-123943715.25999999</v>
      </c>
      <c r="E15" s="560">
        <f t="shared" ref="E15:L15" si="9">IF(E27=0,0,E27-E9)</f>
        <v>-133190763.25</v>
      </c>
      <c r="F15" s="560">
        <f t="shared" si="9"/>
        <v>-144164400.16999999</v>
      </c>
      <c r="G15" s="560">
        <f t="shared" si="9"/>
        <v>-154722081.82999998</v>
      </c>
      <c r="H15" s="560">
        <f t="shared" si="9"/>
        <v>-169470027.09999999</v>
      </c>
      <c r="I15" s="560">
        <f t="shared" si="9"/>
        <v>-189372046.58000004</v>
      </c>
      <c r="J15" s="560">
        <f t="shared" si="9"/>
        <v>-208152343.96000001</v>
      </c>
      <c r="K15" s="560">
        <f t="shared" si="9"/>
        <v>-745271785.45000005</v>
      </c>
      <c r="L15" s="560">
        <f t="shared" si="9"/>
        <v>-770239558.28000009</v>
      </c>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row>
    <row r="16" spans="1:81" s="256" customFormat="1" x14ac:dyDescent="0.2">
      <c r="A16" s="552" t="s">
        <v>281</v>
      </c>
      <c r="B16" s="553">
        <f>-SUM(B13:B15)</f>
        <v>-29985941.690000001</v>
      </c>
      <c r="C16" s="553">
        <f>-SUM(C13:C15)</f>
        <v>101672483.83</v>
      </c>
      <c r="D16" s="553">
        <f>-SUM(D13:D15)</f>
        <v>122743941.16999999</v>
      </c>
      <c r="E16" s="553">
        <f t="shared" ref="E16:L16" si="10">-SUM(E13:E15)</f>
        <v>133621519.27</v>
      </c>
      <c r="F16" s="553">
        <f t="shared" si="10"/>
        <v>144029677.25999999</v>
      </c>
      <c r="G16" s="553">
        <f t="shared" si="10"/>
        <v>155121916.99999997</v>
      </c>
      <c r="H16" s="553">
        <f t="shared" si="10"/>
        <v>169490737.96000001</v>
      </c>
      <c r="I16" s="553">
        <f t="shared" si="10"/>
        <v>188913286.98000005</v>
      </c>
      <c r="J16" s="553">
        <f t="shared" si="10"/>
        <v>208875187</v>
      </c>
      <c r="K16" s="553">
        <f t="shared" si="10"/>
        <v>745919008.29000008</v>
      </c>
      <c r="L16" s="553">
        <f t="shared" si="10"/>
        <v>770903635.49000013</v>
      </c>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c r="BY16" s="553"/>
      <c r="BZ16" s="553"/>
      <c r="CA16" s="553"/>
      <c r="CB16" s="553"/>
      <c r="CC16" s="553"/>
    </row>
    <row r="17" spans="1:81" s="256" customFormat="1" x14ac:dyDescent="0.2">
      <c r="A17" s="559" t="s">
        <v>398</v>
      </c>
      <c r="B17" s="557">
        <f>SUM(B13:B16)</f>
        <v>0</v>
      </c>
      <c r="C17" s="557">
        <f>SUM(C13:C16)</f>
        <v>0</v>
      </c>
      <c r="D17" s="557">
        <f>SUM(D13:D16)</f>
        <v>0</v>
      </c>
      <c r="E17" s="557">
        <f t="shared" ref="E17:L17" si="11">SUM(E13:E16)</f>
        <v>0</v>
      </c>
      <c r="F17" s="557">
        <f t="shared" si="11"/>
        <v>0</v>
      </c>
      <c r="G17" s="557">
        <f t="shared" si="11"/>
        <v>0</v>
      </c>
      <c r="H17" s="557">
        <f t="shared" si="11"/>
        <v>0</v>
      </c>
      <c r="I17" s="557">
        <f t="shared" si="11"/>
        <v>0</v>
      </c>
      <c r="J17" s="557">
        <f t="shared" si="11"/>
        <v>0</v>
      </c>
      <c r="K17" s="557">
        <f t="shared" si="11"/>
        <v>0</v>
      </c>
      <c r="L17" s="557">
        <f t="shared" si="11"/>
        <v>0</v>
      </c>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row>
    <row r="18" spans="1:81" s="554" customFormat="1" x14ac:dyDescent="0.2">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row>
    <row r="19" spans="1:81" s="565" customFormat="1" ht="15" x14ac:dyDescent="0.25">
      <c r="A19" s="562" t="s">
        <v>424</v>
      </c>
      <c r="B19" s="562"/>
      <c r="C19" s="563">
        <v>0</v>
      </c>
      <c r="D19" s="564">
        <f>C17+C10</f>
        <v>-101672483.83</v>
      </c>
      <c r="E19" s="564">
        <f t="shared" ref="E19:L19" si="12">D17+D10</f>
        <v>-122743941.17</v>
      </c>
      <c r="F19" s="564">
        <f t="shared" si="12"/>
        <v>-133621519.27</v>
      </c>
      <c r="G19" s="564">
        <f t="shared" si="12"/>
        <v>-144029677.25999999</v>
      </c>
      <c r="H19" s="564">
        <f t="shared" si="12"/>
        <v>-155121917</v>
      </c>
      <c r="I19" s="564">
        <f t="shared" si="12"/>
        <v>-169490737.96000004</v>
      </c>
      <c r="J19" s="564">
        <f t="shared" si="12"/>
        <v>-188913286.98000002</v>
      </c>
      <c r="K19" s="564">
        <f t="shared" si="12"/>
        <v>-208875187</v>
      </c>
      <c r="L19" s="564">
        <f t="shared" si="12"/>
        <v>-745919008.29000008</v>
      </c>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row>
    <row r="20" spans="1:81" s="554" customFormat="1" x14ac:dyDescent="0.2">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row>
    <row r="21" spans="1:81" s="256" customFormat="1" x14ac:dyDescent="0.2">
      <c r="A21" s="566" t="s">
        <v>412</v>
      </c>
      <c r="B21" s="566"/>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row>
    <row r="22" spans="1:81" s="256" customFormat="1" x14ac:dyDescent="0.2">
      <c r="A22" s="554" t="s">
        <v>413</v>
      </c>
      <c r="B22" s="553">
        <f>SUM(B7:B8)</f>
        <v>29985941.690000001</v>
      </c>
      <c r="C22" s="553">
        <f>SUM(C7:C8)</f>
        <v>-71686542.140000001</v>
      </c>
      <c r="D22" s="553">
        <f>SUM(D7:D8)</f>
        <v>-224416425</v>
      </c>
      <c r="E22" s="553">
        <f t="shared" ref="E22:L22" si="13">SUM(E7:E8)</f>
        <v>-256365460.44</v>
      </c>
      <c r="F22" s="553">
        <f t="shared" si="13"/>
        <v>-277651196.52999997</v>
      </c>
      <c r="G22" s="553">
        <f t="shared" si="13"/>
        <v>-299151594.25999999</v>
      </c>
      <c r="H22" s="553">
        <f t="shared" si="13"/>
        <v>-324612654.96000004</v>
      </c>
      <c r="I22" s="553">
        <f t="shared" si="13"/>
        <v>-358404024.94000006</v>
      </c>
      <c r="J22" s="553">
        <f t="shared" si="13"/>
        <v>-397788473.98000002</v>
      </c>
      <c r="K22" s="553">
        <f t="shared" si="13"/>
        <v>-954794195.29000008</v>
      </c>
      <c r="L22" s="553">
        <f t="shared" si="13"/>
        <v>-1516822643.7800002</v>
      </c>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row>
    <row r="23" spans="1:81" s="256" customFormat="1" x14ac:dyDescent="0.2">
      <c r="A23" s="256" t="s">
        <v>414</v>
      </c>
      <c r="B23" s="553">
        <f>B9</f>
        <v>0</v>
      </c>
      <c r="C23" s="553">
        <f>C9</f>
        <v>-29985941.690000001</v>
      </c>
      <c r="D23" s="553">
        <f>D9</f>
        <v>101672483.83</v>
      </c>
      <c r="E23" s="553">
        <f t="shared" ref="E23:L23" si="14">E9</f>
        <v>122743941.17</v>
      </c>
      <c r="F23" s="553">
        <f t="shared" si="14"/>
        <v>133621519.27</v>
      </c>
      <c r="G23" s="553">
        <f t="shared" si="14"/>
        <v>144029677.25999999</v>
      </c>
      <c r="H23" s="553">
        <f t="shared" si="14"/>
        <v>155121917</v>
      </c>
      <c r="I23" s="553">
        <f t="shared" si="14"/>
        <v>169490737.96000004</v>
      </c>
      <c r="J23" s="553">
        <f t="shared" si="14"/>
        <v>188913286.98000002</v>
      </c>
      <c r="K23" s="553">
        <f t="shared" si="14"/>
        <v>208875187</v>
      </c>
      <c r="L23" s="553">
        <f t="shared" si="14"/>
        <v>745919008.29000008</v>
      </c>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c r="BX23" s="553"/>
      <c r="BY23" s="553"/>
      <c r="BZ23" s="553"/>
      <c r="CA23" s="553"/>
      <c r="CB23" s="553"/>
      <c r="CC23" s="553"/>
    </row>
    <row r="24" spans="1:81" s="566" customFormat="1" x14ac:dyDescent="0.2">
      <c r="A24" s="559" t="s">
        <v>415</v>
      </c>
      <c r="B24" s="557">
        <f>IF(-B23&gt;B22,0,B22+B23)</f>
        <v>29985941.690000001</v>
      </c>
      <c r="C24" s="557">
        <f>IF(-C23&gt;C22,0,C22+C23)</f>
        <v>0</v>
      </c>
      <c r="D24" s="557">
        <f>IF(-D23&gt;D22,0,D22+D23)</f>
        <v>0</v>
      </c>
      <c r="E24" s="557">
        <f t="shared" ref="E24:L24" si="15">IF(-E23&gt;E22,0,E22+E23)</f>
        <v>0</v>
      </c>
      <c r="F24" s="557">
        <f t="shared" si="15"/>
        <v>0</v>
      </c>
      <c r="G24" s="557">
        <f t="shared" si="15"/>
        <v>0</v>
      </c>
      <c r="H24" s="557">
        <f t="shared" si="15"/>
        <v>0</v>
      </c>
      <c r="I24" s="557">
        <f t="shared" si="15"/>
        <v>0</v>
      </c>
      <c r="J24" s="557">
        <f t="shared" si="15"/>
        <v>0</v>
      </c>
      <c r="K24" s="557">
        <f t="shared" si="15"/>
        <v>0</v>
      </c>
      <c r="L24" s="557">
        <f t="shared" si="15"/>
        <v>0</v>
      </c>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row>
    <row r="25" spans="1:81" s="254" customFormat="1" x14ac:dyDescent="0.2">
      <c r="C25" s="568"/>
      <c r="D25" s="568"/>
      <c r="E25" s="568"/>
      <c r="F25" s="568"/>
      <c r="G25" s="568"/>
      <c r="H25" s="568"/>
      <c r="I25" s="568"/>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1:81" s="254" customFormat="1" x14ac:dyDescent="0.2">
      <c r="A26" s="255" t="s">
        <v>396</v>
      </c>
      <c r="B26" s="25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1:81" s="254" customFormat="1" x14ac:dyDescent="0.2">
      <c r="A27" s="254" t="s">
        <v>402</v>
      </c>
      <c r="B27" s="570">
        <f>IFERROR(VLOOKUP(B5,[2]Economic!$J:$K,2,FALSE),0)</f>
        <v>0</v>
      </c>
      <c r="C27" s="570">
        <f>IFERROR(VLOOKUP(C5,[2]Economic!$J:$K,2,FALSE),0)</f>
        <v>-131912928.38</v>
      </c>
      <c r="D27" s="570">
        <f>IFERROR(VLOOKUP(D5,[2]Economic!$J:$K,2,FALSE),0)</f>
        <v>-22271231.43</v>
      </c>
      <c r="E27" s="570">
        <f>IFERROR(VLOOKUP(E5,[2]Economic!$J:$K,2,FALSE),0)</f>
        <v>-10446822.08</v>
      </c>
      <c r="F27" s="570">
        <f>IFERROR(VLOOKUP(F5,[2]Economic!$J:$K,2,FALSE),0)</f>
        <v>-10542880.9</v>
      </c>
      <c r="G27" s="570">
        <f>IFERROR(VLOOKUP(G5,[2]Economic!$J:$K,2,FALSE),0)</f>
        <v>-10692404.57</v>
      </c>
      <c r="H27" s="570">
        <f>IFERROR(VLOOKUP(H5,[2]Economic!$J:$K,2,FALSE),0)</f>
        <v>-14348110.1</v>
      </c>
      <c r="I27" s="570">
        <f>IFERROR(VLOOKUP(I5,[2]Economic!$J:$K,2,FALSE),0)</f>
        <v>-19881308.620000001</v>
      </c>
      <c r="J27" s="570">
        <f>IFERROR(VLOOKUP(J5,[2]Economic!$J:$K,2,FALSE),0)</f>
        <v>-19239056.98</v>
      </c>
      <c r="K27" s="570">
        <f>IFERROR(VLOOKUP(K5,[2]Economic!$J:$K,2,FALSE),0)</f>
        <v>-536396598.44999999</v>
      </c>
      <c r="L27" s="570">
        <f>IFERROR(VLOOKUP(L5,[2]Economic!$J:$K,2,FALSE),0)</f>
        <v>-24320549.989999998</v>
      </c>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row>
    <row r="28" spans="1:81" s="254" customFormat="1" x14ac:dyDescent="0.2">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1:81" s="254" customFormat="1" ht="13.5" customHeight="1" x14ac:dyDescent="0.2">
      <c r="A29" s="255" t="s">
        <v>393</v>
      </c>
      <c r="B29" s="255"/>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row>
    <row r="30" spans="1:81" s="254" customFormat="1" x14ac:dyDescent="0.2">
      <c r="A30" s="254" t="s">
        <v>403</v>
      </c>
      <c r="B30" s="570">
        <v>30614992.690000001</v>
      </c>
      <c r="C30" s="570">
        <f>IFERROR(VLOOKUP(C5,#REF!,5,FALSE),0)</f>
        <v>0</v>
      </c>
      <c r="D30" s="570">
        <f>IFERROR(VLOOKUP(D5,#REF!,5,FALSE),0)</f>
        <v>0</v>
      </c>
      <c r="E30" s="570">
        <f>IFERROR(VLOOKUP(E5,#REF!,5,FALSE),0)</f>
        <v>0</v>
      </c>
      <c r="F30" s="570">
        <f>IFERROR(VLOOKUP(F5,#REF!,5,FALSE),0)</f>
        <v>0</v>
      </c>
      <c r="G30" s="570">
        <f>IFERROR(VLOOKUP(G5,#REF!,5,FALSE),0)</f>
        <v>0</v>
      </c>
      <c r="H30" s="570">
        <f>IFERROR(VLOOKUP(H5,#REF!,5,FALSE),0)</f>
        <v>0</v>
      </c>
      <c r="I30" s="570">
        <f>IFERROR(VLOOKUP(I5,#REF!,5,FALSE),0)</f>
        <v>0</v>
      </c>
      <c r="J30" s="570">
        <f>IFERROR(VLOOKUP(J5,#REF!,5,FALSE),0)</f>
        <v>0</v>
      </c>
      <c r="K30" s="570">
        <f>IFERROR(VLOOKUP(K5,#REF!,5,FALSE),0)</f>
        <v>0</v>
      </c>
      <c r="L30" s="570">
        <f>IFERROR(VLOOKUP(L5,#REF!,5,FALSE),0)</f>
        <v>0</v>
      </c>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0"/>
    </row>
    <row r="31" spans="1:81" s="254" customFormat="1" x14ac:dyDescent="0.2">
      <c r="A31" s="254" t="s">
        <v>407</v>
      </c>
      <c r="B31" s="570">
        <v>0</v>
      </c>
      <c r="C31" s="570">
        <v>0</v>
      </c>
      <c r="D31" s="570">
        <v>0</v>
      </c>
      <c r="E31" s="570">
        <v>0</v>
      </c>
      <c r="F31" s="570">
        <v>0</v>
      </c>
      <c r="G31" s="570">
        <v>0</v>
      </c>
      <c r="H31" s="570">
        <v>0</v>
      </c>
      <c r="I31" s="570">
        <v>0</v>
      </c>
      <c r="J31" s="570">
        <v>0</v>
      </c>
      <c r="K31" s="570">
        <v>0</v>
      </c>
      <c r="L31" s="570">
        <v>0</v>
      </c>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0"/>
    </row>
    <row r="32" spans="1:81" s="254" customFormat="1" x14ac:dyDescent="0.2">
      <c r="A32" s="254" t="s">
        <v>408</v>
      </c>
      <c r="B32" s="570">
        <v>0</v>
      </c>
      <c r="C32" s="570">
        <v>0</v>
      </c>
      <c r="D32" s="570">
        <v>0</v>
      </c>
      <c r="E32" s="570">
        <v>0</v>
      </c>
      <c r="F32" s="570">
        <v>0</v>
      </c>
      <c r="G32" s="570">
        <v>0</v>
      </c>
      <c r="H32" s="570">
        <v>0</v>
      </c>
      <c r="I32" s="570">
        <v>0</v>
      </c>
      <c r="J32" s="570">
        <v>0</v>
      </c>
      <c r="K32" s="570">
        <v>0</v>
      </c>
      <c r="L32" s="570">
        <v>0</v>
      </c>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row>
    <row r="33" spans="1:81" s="571" customFormat="1" x14ac:dyDescent="0.2">
      <c r="A33" s="254" t="s">
        <v>409</v>
      </c>
      <c r="B33" s="570">
        <v>0</v>
      </c>
      <c r="C33" s="570">
        <v>0</v>
      </c>
      <c r="D33" s="570">
        <v>0</v>
      </c>
      <c r="E33" s="570">
        <v>0</v>
      </c>
      <c r="F33" s="570">
        <v>0</v>
      </c>
      <c r="G33" s="570">
        <v>0</v>
      </c>
      <c r="H33" s="570">
        <v>0</v>
      </c>
      <c r="I33" s="570">
        <v>0</v>
      </c>
      <c r="J33" s="570">
        <v>0</v>
      </c>
      <c r="K33" s="570">
        <v>0</v>
      </c>
      <c r="L33" s="570">
        <v>0</v>
      </c>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row>
    <row r="34" spans="1:81" s="254" customFormat="1" x14ac:dyDescent="0.2">
      <c r="A34" s="254" t="s">
        <v>395</v>
      </c>
      <c r="B34" s="570">
        <f>-IFERROR(VLOOKUP(B5,[2]Economic!$G$26:$H$600,2,0),0)</f>
        <v>0</v>
      </c>
      <c r="C34" s="570">
        <f>-IFERROR(VLOOKUP(C5,[2]Economic!$G$26:$H$600,2,0),0)</f>
        <v>669801.86</v>
      </c>
      <c r="D34" s="570">
        <f>-IFERROR(VLOOKUP(D5,[2]Economic!$G$28:$H$1048576,2,0),0)</f>
        <v>1560576.0899999999</v>
      </c>
      <c r="E34" s="570">
        <f>-IFERROR(VLOOKUP(E5,[2]Economic!$G$28:$H$1048576,2,0),0)</f>
        <v>108951.98</v>
      </c>
      <c r="F34" s="570">
        <f>-IFERROR(VLOOKUP(F5,[2]Economic!$G$28:$H$1048576,2,0),0)</f>
        <v>668495.90999999992</v>
      </c>
      <c r="G34" s="570">
        <f>-IFERROR(VLOOKUP(G5,[2]Economic!$G$28:$H$1048576,2,0),0)</f>
        <v>208002.83</v>
      </c>
      <c r="H34" s="570">
        <f>-IFERROR(VLOOKUP(H5,[2]Economic!$G$28:$H$1048576,2,0),0)</f>
        <v>368056.14</v>
      </c>
      <c r="I34" s="570">
        <f>-IFERROR(VLOOKUP(I5,[2]Economic!$G$28:$H$1048576,2,0),0)</f>
        <v>691584.6</v>
      </c>
      <c r="J34" s="570">
        <f>-IFERROR(VLOOKUP(J5,[2]Economic!$G$28:$H$1048576,2,0),0)</f>
        <v>375416.95999999996</v>
      </c>
      <c r="K34" s="570">
        <f>-IFERROR(VLOOKUP(K5,[2]Economic!$G$28:$H$1048576,2,0),0)</f>
        <v>173845.16</v>
      </c>
      <c r="L34" s="570">
        <f>-IFERROR(VLOOKUP(L5,[2]Economic!$G$28:$H$1048576,2,0),0)</f>
        <v>235268.79</v>
      </c>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row>
    <row r="35" spans="1:81" s="569" customFormat="1" x14ac:dyDescent="0.2">
      <c r="A35" s="569" t="s">
        <v>404</v>
      </c>
      <c r="B35" s="570">
        <f>-IFERROR(VLOOKUP(B5,[2]Economic!$A$5:$B$23,2,0),0)</f>
        <v>-629051</v>
      </c>
      <c r="C35" s="570">
        <f>-IFERROR(VLOOKUP(C5,[2]Economic!$A$5:$B$23,2,0),0)</f>
        <v>-415299</v>
      </c>
      <c r="D35" s="570">
        <f>-IFERROR(VLOOKUP(D5,[2]Economic!$A$5:$B$22,2,0),0)</f>
        <v>-360802</v>
      </c>
      <c r="E35" s="570">
        <f>-IFERROR(VLOOKUP(E5,[2]Economic!$A$5:$B$22,2,0),0)</f>
        <v>-539708</v>
      </c>
      <c r="F35" s="570">
        <f>-IFERROR(VLOOKUP(F5,[2]Economic!$A$5:$B$22,2,0),0)</f>
        <v>-533773</v>
      </c>
      <c r="G35" s="570">
        <f>-IFERROR(VLOOKUP(G5,[2]Economic!$A$5:$B$22,2,0),0)</f>
        <v>-607838</v>
      </c>
      <c r="H35" s="570">
        <f>-IFERROR(VLOOKUP(H5,[2]Economic!$A$5:$B$22,2,0),0)</f>
        <v>-388767</v>
      </c>
      <c r="I35" s="570">
        <f>-IFERROR(VLOOKUP(I5,[2]Economic!$A$5:$B$22,2,0),0)</f>
        <v>-232825</v>
      </c>
      <c r="J35" s="570">
        <f>-IFERROR(VLOOKUP(J5,[2]Economic!$A$5:$B$22,2,0),0)</f>
        <v>-1098260</v>
      </c>
      <c r="K35" s="570">
        <f>-IFERROR(VLOOKUP(K5,[2]Economic!$A$5:$B$22,2,0),0)</f>
        <v>-821068</v>
      </c>
      <c r="L35" s="570">
        <f>-IFERROR(VLOOKUP(L5,[2]Economic!$A$5:$B$22,2,0),0)</f>
        <v>-899346</v>
      </c>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row>
    <row r="36" spans="1:81" s="569" customFormat="1" x14ac:dyDescent="0.2">
      <c r="A36" s="569" t="s">
        <v>428</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row>
    <row r="37" spans="1:81" s="256" customFormat="1" x14ac:dyDescent="0.2">
      <c r="A37" s="256" t="s">
        <v>392</v>
      </c>
      <c r="B37" s="555">
        <f>SUM(B30:B35)</f>
        <v>29985941.690000001</v>
      </c>
      <c r="C37" s="555">
        <f>SUM(C30:C35)</f>
        <v>254502.86</v>
      </c>
      <c r="D37" s="555">
        <f>SUM(D30:D35)</f>
        <v>1199774.0899999999</v>
      </c>
      <c r="E37" s="555">
        <f t="shared" ref="E37:L37" si="16">SUM(E30:E35)</f>
        <v>-430756.02</v>
      </c>
      <c r="F37" s="555">
        <f t="shared" si="16"/>
        <v>134722.90999999992</v>
      </c>
      <c r="G37" s="555">
        <f t="shared" si="16"/>
        <v>-399835.17000000004</v>
      </c>
      <c r="H37" s="555">
        <f t="shared" si="16"/>
        <v>-20710.859999999986</v>
      </c>
      <c r="I37" s="555">
        <f t="shared" si="16"/>
        <v>458759.6</v>
      </c>
      <c r="J37" s="555">
        <f t="shared" si="16"/>
        <v>-722843.04</v>
      </c>
      <c r="K37" s="555">
        <f t="shared" si="16"/>
        <v>-647222.84</v>
      </c>
      <c r="L37" s="555">
        <f t="shared" si="16"/>
        <v>-664077.21</v>
      </c>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c r="CB37" s="555"/>
      <c r="CC37" s="555"/>
    </row>
    <row r="38" spans="1:81" s="254" customFormat="1" x14ac:dyDescent="0.2">
      <c r="C38" s="568"/>
      <c r="D38" s="572"/>
      <c r="E38" s="573"/>
      <c r="F38" s="568"/>
      <c r="G38" s="572"/>
      <c r="H38" s="573"/>
      <c r="I38" s="568"/>
      <c r="J38" s="572"/>
      <c r="K38" s="569"/>
      <c r="L38" s="569"/>
      <c r="M38" s="569"/>
      <c r="N38" s="569"/>
      <c r="O38" s="569"/>
      <c r="P38" s="569"/>
      <c r="Q38" s="569"/>
      <c r="R38" s="569"/>
      <c r="S38" s="569"/>
      <c r="T38" s="569"/>
      <c r="U38" s="569"/>
    </row>
    <row r="39" spans="1:81" s="574" customFormat="1" x14ac:dyDescent="0.2">
      <c r="C39" s="575"/>
      <c r="D39" s="576"/>
      <c r="E39" s="577"/>
      <c r="F39" s="575"/>
      <c r="G39" s="576"/>
      <c r="H39" s="577"/>
      <c r="I39" s="575"/>
      <c r="J39" s="576"/>
    </row>
    <row r="40" spans="1:81" s="254" customFormat="1" ht="15.75" hidden="1" x14ac:dyDescent="0.25">
      <c r="A40" s="578"/>
      <c r="B40" s="578"/>
      <c r="C40" s="568"/>
      <c r="D40" s="572"/>
      <c r="E40" s="573"/>
      <c r="F40" s="568"/>
      <c r="G40" s="572"/>
      <c r="H40" s="573"/>
      <c r="I40" s="568"/>
      <c r="J40" s="572"/>
      <c r="K40" s="569"/>
      <c r="L40" s="569"/>
      <c r="M40" s="569"/>
      <c r="N40" s="569"/>
      <c r="O40" s="569"/>
      <c r="P40" s="569"/>
      <c r="Q40" s="569"/>
      <c r="R40" s="569"/>
      <c r="S40" s="569"/>
      <c r="T40" s="569"/>
      <c r="U40" s="569"/>
    </row>
    <row r="41" spans="1:81" s="254" customFormat="1" ht="15.75" hidden="1" x14ac:dyDescent="0.25">
      <c r="A41" s="578" t="s">
        <v>423</v>
      </c>
      <c r="B41" s="578"/>
      <c r="C41" s="568"/>
      <c r="D41" s="579"/>
      <c r="E41" s="573"/>
      <c r="F41" s="568">
        <f>E5</f>
        <v>44135</v>
      </c>
      <c r="G41" s="580"/>
      <c r="H41" s="573"/>
      <c r="I41" s="568"/>
      <c r="J41" s="580"/>
      <c r="K41" s="569"/>
      <c r="L41" s="569"/>
      <c r="M41" s="580"/>
      <c r="N41" s="569"/>
      <c r="O41" s="569"/>
      <c r="P41" s="580"/>
      <c r="Q41" s="569"/>
      <c r="R41" s="569"/>
      <c r="S41" s="580"/>
      <c r="T41" s="569"/>
      <c r="U41" s="569"/>
      <c r="V41" s="580"/>
      <c r="W41" s="580"/>
      <c r="X41" s="580"/>
      <c r="Y41" s="580"/>
      <c r="Z41" s="580"/>
      <c r="AA41" s="580"/>
      <c r="AB41" s="580"/>
      <c r="AC41" s="580"/>
      <c r="AD41" s="580"/>
      <c r="AE41" s="580"/>
      <c r="AF41" s="580"/>
      <c r="AG41" s="580"/>
      <c r="AH41" s="580"/>
      <c r="AK41" s="580"/>
      <c r="AN41" s="580"/>
      <c r="AQ41" s="580"/>
      <c r="AT41" s="580"/>
      <c r="AW41" s="580"/>
      <c r="AZ41" s="580"/>
      <c r="BC41" s="580"/>
      <c r="BF41" s="580"/>
      <c r="BI41" s="580"/>
      <c r="BL41" s="580"/>
      <c r="BO41" s="580"/>
      <c r="BR41" s="580"/>
      <c r="BS41" s="580"/>
      <c r="BT41" s="580"/>
      <c r="BU41" s="580"/>
      <c r="BX41" s="580"/>
      <c r="CA41" s="580"/>
    </row>
    <row r="42" spans="1:81" s="254" customFormat="1" hidden="1" x14ac:dyDescent="0.2">
      <c r="C42" s="568"/>
      <c r="D42" s="572"/>
      <c r="E42" s="573"/>
      <c r="F42" s="568"/>
      <c r="G42" s="552"/>
      <c r="H42" s="573"/>
      <c r="I42" s="568"/>
      <c r="J42" s="552"/>
      <c r="K42" s="569"/>
      <c r="L42" s="569"/>
      <c r="M42" s="554"/>
      <c r="N42" s="569"/>
      <c r="O42" s="569"/>
      <c r="P42" s="554"/>
      <c r="Q42" s="569"/>
      <c r="R42" s="569"/>
      <c r="S42" s="554"/>
      <c r="T42" s="569"/>
      <c r="U42" s="56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81"/>
      <c r="BT42" s="581"/>
      <c r="BU42" s="256"/>
      <c r="BX42" s="256"/>
      <c r="CA42" s="256"/>
    </row>
    <row r="43" spans="1:81" s="254" customFormat="1" hidden="1" x14ac:dyDescent="0.2">
      <c r="A43" s="254" t="s">
        <v>416</v>
      </c>
      <c r="D43" s="582"/>
      <c r="E43" s="572"/>
      <c r="F43" s="572">
        <f>SUM(C30:E33)</f>
        <v>0</v>
      </c>
      <c r="G43" s="583"/>
      <c r="H43" s="572"/>
      <c r="I43" s="572"/>
      <c r="J43" s="583"/>
      <c r="K43" s="572"/>
      <c r="L43" s="569"/>
      <c r="M43" s="583"/>
      <c r="N43" s="569"/>
      <c r="O43" s="569"/>
      <c r="P43" s="583"/>
      <c r="Q43" s="569"/>
      <c r="R43" s="569"/>
      <c r="S43" s="583"/>
      <c r="T43" s="569"/>
      <c r="U43" s="569"/>
      <c r="V43" s="583"/>
      <c r="W43" s="583"/>
      <c r="X43" s="583"/>
      <c r="Y43" s="583"/>
      <c r="Z43" s="583"/>
      <c r="AA43" s="583"/>
      <c r="AB43" s="583"/>
      <c r="AC43" s="583"/>
      <c r="AD43" s="583"/>
      <c r="AE43" s="583"/>
      <c r="AF43" s="583"/>
      <c r="AG43" s="583"/>
      <c r="AH43" s="583"/>
      <c r="AK43" s="583"/>
      <c r="AN43" s="583"/>
      <c r="AQ43" s="583"/>
      <c r="AT43" s="583"/>
      <c r="AW43" s="583"/>
      <c r="AZ43" s="583"/>
      <c r="BC43" s="583"/>
      <c r="BF43" s="583"/>
      <c r="BI43" s="583"/>
      <c r="BL43" s="583"/>
      <c r="BO43" s="583"/>
      <c r="BR43" s="583"/>
      <c r="BS43" s="584"/>
      <c r="BT43" s="584"/>
      <c r="BU43" s="583"/>
      <c r="BX43" s="583"/>
      <c r="CA43" s="583"/>
    </row>
    <row r="44" spans="1:81" s="585" customFormat="1" hidden="1" x14ac:dyDescent="0.2">
      <c r="A44" s="585" t="s">
        <v>394</v>
      </c>
      <c r="D44" s="586"/>
      <c r="E44" s="572"/>
      <c r="F44" s="587">
        <f>F43-F68</f>
        <v>0</v>
      </c>
      <c r="G44" s="588"/>
      <c r="H44" s="572"/>
      <c r="I44" s="587"/>
      <c r="J44" s="588"/>
      <c r="K44" s="572"/>
      <c r="L44" s="589"/>
      <c r="M44" s="588"/>
      <c r="N44" s="589"/>
      <c r="O44" s="589"/>
      <c r="P44" s="588"/>
      <c r="Q44" s="589"/>
      <c r="R44" s="589"/>
      <c r="S44" s="588"/>
      <c r="T44" s="589"/>
      <c r="U44" s="589"/>
      <c r="V44" s="588"/>
      <c r="W44" s="589"/>
      <c r="X44" s="589"/>
      <c r="Y44" s="588"/>
      <c r="Z44" s="589"/>
      <c r="AA44" s="589"/>
      <c r="AB44" s="588"/>
      <c r="AC44" s="589"/>
      <c r="AD44" s="589"/>
      <c r="AE44" s="588"/>
      <c r="AF44" s="589"/>
      <c r="AG44" s="589"/>
      <c r="AH44" s="588"/>
      <c r="AI44" s="254"/>
      <c r="AK44" s="588"/>
      <c r="AN44" s="588"/>
      <c r="AQ44" s="588"/>
      <c r="AT44" s="588"/>
      <c r="AW44" s="588"/>
      <c r="AZ44" s="588"/>
      <c r="BC44" s="588"/>
      <c r="BF44" s="588"/>
      <c r="BI44" s="588"/>
      <c r="BL44" s="588"/>
      <c r="BM44" s="254"/>
      <c r="BN44" s="254"/>
      <c r="BO44" s="588"/>
      <c r="BP44" s="254"/>
      <c r="BQ44" s="254"/>
      <c r="BR44" s="588"/>
      <c r="BS44" s="590"/>
      <c r="BT44" s="590"/>
      <c r="BU44" s="588"/>
      <c r="BX44" s="588"/>
      <c r="CA44" s="588"/>
    </row>
    <row r="45" spans="1:81" s="585" customFormat="1" hidden="1" x14ac:dyDescent="0.2">
      <c r="A45" s="254" t="s">
        <v>399</v>
      </c>
      <c r="B45" s="254"/>
      <c r="C45" s="254"/>
      <c r="D45" s="591"/>
      <c r="E45" s="572"/>
      <c r="F45" s="587">
        <f>SUM(C34:E34)</f>
        <v>2339329.9299999997</v>
      </c>
      <c r="G45" s="590"/>
      <c r="H45" s="572"/>
      <c r="I45" s="587"/>
      <c r="J45" s="590"/>
      <c r="K45" s="572"/>
      <c r="L45" s="589"/>
      <c r="M45" s="590"/>
      <c r="N45" s="589"/>
      <c r="O45" s="589"/>
      <c r="P45" s="590"/>
      <c r="Q45" s="589"/>
      <c r="R45" s="589"/>
      <c r="S45" s="590"/>
      <c r="T45" s="589"/>
      <c r="U45" s="589"/>
      <c r="V45" s="590"/>
      <c r="W45" s="589"/>
      <c r="X45" s="589"/>
      <c r="Y45" s="590"/>
      <c r="Z45" s="589"/>
      <c r="AA45" s="589"/>
      <c r="AB45" s="590"/>
      <c r="AC45" s="589"/>
      <c r="AD45" s="589"/>
      <c r="AE45" s="590"/>
      <c r="AF45" s="589"/>
      <c r="AG45" s="589"/>
      <c r="AH45" s="590"/>
      <c r="AI45" s="254"/>
      <c r="AK45" s="590"/>
      <c r="AN45" s="590"/>
      <c r="AQ45" s="590"/>
      <c r="AT45" s="590"/>
      <c r="AW45" s="590"/>
      <c r="AZ45" s="590"/>
      <c r="BC45" s="590"/>
      <c r="BF45" s="590"/>
      <c r="BI45" s="590"/>
      <c r="BL45" s="590"/>
      <c r="BM45" s="254"/>
      <c r="BN45" s="254"/>
      <c r="BO45" s="590"/>
      <c r="BP45" s="254"/>
      <c r="BQ45" s="254"/>
      <c r="BR45" s="590"/>
      <c r="BS45" s="590"/>
      <c r="BT45" s="590"/>
      <c r="BU45" s="590"/>
      <c r="BX45" s="590"/>
      <c r="CA45" s="590"/>
    </row>
    <row r="46" spans="1:81" s="585" customFormat="1" hidden="1" x14ac:dyDescent="0.2">
      <c r="A46" s="585" t="s">
        <v>394</v>
      </c>
      <c r="D46" s="586"/>
      <c r="E46" s="572"/>
      <c r="F46" s="587">
        <f t="shared" ref="F46" si="17">ROUND(F45-F69,3)</f>
        <v>2339329.9300000002</v>
      </c>
      <c r="G46" s="588"/>
      <c r="H46" s="572"/>
      <c r="I46" s="587"/>
      <c r="J46" s="588"/>
      <c r="K46" s="572"/>
      <c r="L46" s="589"/>
      <c r="M46" s="588"/>
      <c r="N46" s="589"/>
      <c r="O46" s="589"/>
      <c r="P46" s="588"/>
      <c r="Q46" s="589"/>
      <c r="R46" s="589"/>
      <c r="S46" s="588"/>
      <c r="T46" s="589"/>
      <c r="U46" s="589"/>
      <c r="V46" s="588"/>
      <c r="W46" s="589"/>
      <c r="X46" s="589"/>
      <c r="Y46" s="588"/>
      <c r="Z46" s="589"/>
      <c r="AA46" s="589"/>
      <c r="AB46" s="588"/>
      <c r="AC46" s="592"/>
      <c r="AD46" s="589"/>
      <c r="AE46" s="588"/>
      <c r="AF46" s="589"/>
      <c r="AG46" s="589"/>
      <c r="AH46" s="588"/>
      <c r="AI46" s="254"/>
      <c r="AK46" s="588"/>
      <c r="AN46" s="588"/>
      <c r="AQ46" s="588"/>
      <c r="AT46" s="588"/>
      <c r="AW46" s="588"/>
      <c r="AZ46" s="588"/>
      <c r="BC46" s="588"/>
      <c r="BF46" s="588"/>
      <c r="BI46" s="588"/>
      <c r="BL46" s="588"/>
      <c r="BM46" s="254"/>
      <c r="BN46" s="254"/>
      <c r="BO46" s="588"/>
      <c r="BP46" s="254"/>
      <c r="BQ46" s="254"/>
      <c r="BR46" s="588"/>
      <c r="BS46" s="590"/>
      <c r="BT46" s="590"/>
      <c r="BU46" s="588"/>
      <c r="BX46" s="588"/>
      <c r="CA46" s="588"/>
    </row>
    <row r="47" spans="1:81" s="585" customFormat="1" hidden="1" x14ac:dyDescent="0.2">
      <c r="A47" s="254" t="s">
        <v>419</v>
      </c>
      <c r="B47" s="254"/>
      <c r="C47" s="254"/>
      <c r="D47" s="591"/>
      <c r="E47" s="572"/>
      <c r="F47" s="587">
        <f>SUM(C35:E35)</f>
        <v>-1315809</v>
      </c>
      <c r="G47" s="590"/>
      <c r="H47" s="572"/>
      <c r="I47" s="587"/>
      <c r="J47" s="590"/>
      <c r="K47" s="572"/>
      <c r="L47" s="589"/>
      <c r="M47" s="590"/>
      <c r="N47" s="589"/>
      <c r="O47" s="589"/>
      <c r="P47" s="590"/>
      <c r="Q47" s="589"/>
      <c r="R47" s="589"/>
      <c r="S47" s="590"/>
      <c r="T47" s="589"/>
      <c r="U47" s="589"/>
      <c r="V47" s="590"/>
      <c r="W47" s="589"/>
      <c r="X47" s="589"/>
      <c r="Y47" s="590"/>
      <c r="Z47" s="589"/>
      <c r="AA47" s="589"/>
      <c r="AB47" s="590"/>
      <c r="AC47" s="589"/>
      <c r="AD47" s="589"/>
      <c r="AE47" s="590"/>
      <c r="AF47" s="589"/>
      <c r="AG47" s="589"/>
      <c r="AH47" s="590"/>
      <c r="AI47" s="254"/>
      <c r="AK47" s="590"/>
      <c r="AN47" s="590"/>
      <c r="AQ47" s="590"/>
      <c r="AT47" s="590"/>
      <c r="AW47" s="590"/>
      <c r="AZ47" s="590"/>
      <c r="BC47" s="590"/>
      <c r="BF47" s="590"/>
      <c r="BI47" s="590"/>
      <c r="BL47" s="590"/>
      <c r="BM47" s="254"/>
      <c r="BN47" s="254"/>
      <c r="BO47" s="590"/>
      <c r="BP47" s="254"/>
      <c r="BQ47" s="254"/>
      <c r="BR47" s="590"/>
      <c r="BS47" s="590"/>
      <c r="BT47" s="590"/>
      <c r="BU47" s="590"/>
      <c r="BX47" s="590"/>
      <c r="CA47" s="590"/>
    </row>
    <row r="48" spans="1:81" s="585" customFormat="1" hidden="1" x14ac:dyDescent="0.2">
      <c r="A48" s="585" t="s">
        <v>394</v>
      </c>
      <c r="D48" s="586"/>
      <c r="E48" s="572"/>
      <c r="F48" s="587">
        <f>F47-F70</f>
        <v>-1315809</v>
      </c>
      <c r="G48" s="588"/>
      <c r="H48" s="572"/>
      <c r="I48" s="587"/>
      <c r="J48" s="588"/>
      <c r="K48" s="572"/>
      <c r="L48" s="589"/>
      <c r="M48" s="588"/>
      <c r="N48" s="593"/>
      <c r="O48" s="589"/>
      <c r="P48" s="588"/>
      <c r="Q48" s="593"/>
      <c r="R48" s="589"/>
      <c r="S48" s="588"/>
      <c r="T48" s="593"/>
      <c r="U48" s="589"/>
      <c r="V48" s="588"/>
      <c r="W48" s="593"/>
      <c r="X48" s="589"/>
      <c r="Y48" s="588"/>
      <c r="Z48" s="593"/>
      <c r="AA48" s="589"/>
      <c r="AB48" s="588"/>
      <c r="AC48" s="593"/>
      <c r="AD48" s="589"/>
      <c r="AE48" s="588"/>
      <c r="AF48" s="593"/>
      <c r="AG48" s="589"/>
      <c r="AH48" s="588"/>
      <c r="AI48" s="254"/>
      <c r="AK48" s="588"/>
      <c r="AN48" s="588"/>
      <c r="AQ48" s="588"/>
      <c r="AT48" s="588"/>
      <c r="AW48" s="588"/>
      <c r="AZ48" s="588"/>
      <c r="BC48" s="588"/>
      <c r="BF48" s="588"/>
      <c r="BI48" s="588"/>
      <c r="BL48" s="588"/>
      <c r="BM48" s="254"/>
      <c r="BN48" s="254"/>
      <c r="BO48" s="588"/>
      <c r="BP48" s="254"/>
      <c r="BQ48" s="254"/>
      <c r="BR48" s="588"/>
      <c r="BS48" s="590"/>
      <c r="BT48" s="590"/>
      <c r="BU48" s="588"/>
      <c r="BX48" s="588"/>
      <c r="CA48" s="588"/>
    </row>
    <row r="49" spans="1:81" s="585" customFormat="1" hidden="1" x14ac:dyDescent="0.2">
      <c r="A49" s="254" t="s">
        <v>420</v>
      </c>
      <c r="B49" s="254"/>
      <c r="C49" s="254"/>
      <c r="D49" s="591"/>
      <c r="E49" s="572"/>
      <c r="F49" s="587">
        <f>C7</f>
        <v>29985941.690000001</v>
      </c>
      <c r="G49" s="590"/>
      <c r="H49" s="572"/>
      <c r="I49" s="587"/>
      <c r="J49" s="590"/>
      <c r="K49" s="572"/>
      <c r="L49" s="587"/>
      <c r="M49" s="590"/>
      <c r="N49" s="589"/>
      <c r="O49" s="589"/>
      <c r="P49" s="590"/>
      <c r="Q49" s="589"/>
      <c r="R49" s="589"/>
      <c r="S49" s="590"/>
      <c r="T49" s="589"/>
      <c r="U49" s="589"/>
      <c r="V49" s="590"/>
      <c r="W49" s="589"/>
      <c r="X49" s="589"/>
      <c r="Y49" s="590"/>
      <c r="Z49" s="589"/>
      <c r="AA49" s="589"/>
      <c r="AB49" s="590"/>
      <c r="AC49" s="589"/>
      <c r="AD49" s="589"/>
      <c r="AE49" s="590"/>
      <c r="AF49" s="589"/>
      <c r="AG49" s="589"/>
      <c r="AH49" s="590"/>
      <c r="AI49" s="254"/>
      <c r="AK49" s="590"/>
      <c r="AN49" s="590"/>
      <c r="AQ49" s="590"/>
      <c r="AT49" s="590"/>
      <c r="AW49" s="590"/>
      <c r="AZ49" s="590"/>
      <c r="BC49" s="590"/>
      <c r="BF49" s="590"/>
      <c r="BI49" s="590"/>
      <c r="BL49" s="590"/>
      <c r="BM49" s="254"/>
      <c r="BN49" s="254"/>
      <c r="BO49" s="590"/>
      <c r="BP49" s="254"/>
      <c r="BQ49" s="254"/>
      <c r="BR49" s="590"/>
      <c r="BS49" s="590"/>
      <c r="BT49" s="590"/>
      <c r="BU49" s="590"/>
      <c r="BX49" s="590"/>
      <c r="CA49" s="590"/>
    </row>
    <row r="50" spans="1:81" s="585" customFormat="1" hidden="1" x14ac:dyDescent="0.2">
      <c r="A50" s="585" t="s">
        <v>394</v>
      </c>
      <c r="D50" s="586"/>
      <c r="E50" s="572"/>
      <c r="F50" s="587">
        <f>F49-F83</f>
        <v>29985941.690000001</v>
      </c>
      <c r="G50" s="590"/>
      <c r="H50" s="572"/>
      <c r="I50" s="587"/>
      <c r="J50" s="590"/>
      <c r="K50" s="572"/>
      <c r="L50" s="589"/>
      <c r="M50" s="590"/>
      <c r="N50" s="589"/>
      <c r="O50" s="589"/>
      <c r="P50" s="590"/>
      <c r="Q50" s="589"/>
      <c r="R50" s="589"/>
      <c r="S50" s="590"/>
      <c r="T50" s="589"/>
      <c r="U50" s="589"/>
      <c r="V50" s="590"/>
      <c r="W50" s="589"/>
      <c r="X50" s="589"/>
      <c r="Y50" s="590"/>
      <c r="Z50" s="589"/>
      <c r="AA50" s="589"/>
      <c r="AB50" s="590"/>
      <c r="AC50" s="589"/>
      <c r="AD50" s="589"/>
      <c r="AE50" s="594"/>
      <c r="AF50" s="589"/>
      <c r="AG50" s="589"/>
      <c r="AH50" s="590"/>
      <c r="AI50" s="254"/>
      <c r="AK50" s="590"/>
      <c r="AN50" s="590"/>
      <c r="AQ50" s="590"/>
      <c r="AT50" s="590"/>
      <c r="AW50" s="590"/>
      <c r="AZ50" s="590"/>
      <c r="BC50" s="590"/>
      <c r="BF50" s="590"/>
      <c r="BI50" s="590"/>
      <c r="BL50" s="590"/>
      <c r="BM50" s="254"/>
      <c r="BN50" s="254"/>
      <c r="BO50" s="590"/>
      <c r="BP50" s="254"/>
      <c r="BQ50" s="254"/>
      <c r="BR50" s="590"/>
      <c r="BS50" s="590"/>
      <c r="BT50" s="590"/>
      <c r="BU50" s="590"/>
      <c r="BX50" s="590"/>
      <c r="CA50" s="590"/>
    </row>
    <row r="51" spans="1:81" s="585" customFormat="1" hidden="1" x14ac:dyDescent="0.2">
      <c r="A51" s="254" t="s">
        <v>421</v>
      </c>
      <c r="B51" s="254"/>
      <c r="C51" s="254"/>
      <c r="D51" s="591"/>
      <c r="E51" s="572"/>
      <c r="F51" s="587">
        <f>SUM(C27:E27)</f>
        <v>-164630981.89000002</v>
      </c>
      <c r="G51" s="590"/>
      <c r="H51" s="572"/>
      <c r="I51" s="587"/>
      <c r="J51" s="590"/>
      <c r="K51" s="572"/>
      <c r="L51" s="589"/>
      <c r="M51" s="590"/>
      <c r="N51" s="589"/>
      <c r="O51" s="589"/>
      <c r="P51" s="590"/>
      <c r="Q51" s="589"/>
      <c r="R51" s="589"/>
      <c r="S51" s="590"/>
      <c r="T51" s="589"/>
      <c r="U51" s="589"/>
      <c r="V51" s="590"/>
      <c r="W51" s="589"/>
      <c r="X51" s="589"/>
      <c r="Y51" s="590"/>
      <c r="Z51" s="589"/>
      <c r="AA51" s="589"/>
      <c r="AB51" s="590"/>
      <c r="AC51" s="589"/>
      <c r="AD51" s="589"/>
      <c r="AE51" s="590"/>
      <c r="AF51" s="589"/>
      <c r="AG51" s="589"/>
      <c r="AH51" s="590"/>
      <c r="AI51" s="254"/>
      <c r="AK51" s="590"/>
      <c r="AN51" s="590"/>
      <c r="AQ51" s="590"/>
      <c r="AT51" s="590"/>
      <c r="AW51" s="590"/>
      <c r="AZ51" s="590"/>
      <c r="BC51" s="590"/>
      <c r="BF51" s="590"/>
      <c r="BI51" s="590"/>
      <c r="BL51" s="590"/>
      <c r="BM51" s="254"/>
      <c r="BN51" s="254"/>
      <c r="BO51" s="590"/>
      <c r="BP51" s="254"/>
      <c r="BQ51" s="254"/>
      <c r="BR51" s="590"/>
      <c r="BS51" s="590"/>
      <c r="BT51" s="590"/>
      <c r="BU51" s="590"/>
      <c r="BX51" s="590"/>
      <c r="CA51" s="590"/>
    </row>
    <row r="52" spans="1:81" s="585" customFormat="1" hidden="1" x14ac:dyDescent="0.2">
      <c r="A52" s="585" t="s">
        <v>394</v>
      </c>
      <c r="D52" s="586"/>
      <c r="E52" s="572"/>
      <c r="F52" s="587" t="e">
        <f>F51-#REF!</f>
        <v>#REF!</v>
      </c>
      <c r="G52" s="588"/>
      <c r="H52" s="572"/>
      <c r="I52" s="587"/>
      <c r="J52" s="588"/>
      <c r="K52" s="572"/>
      <c r="L52" s="589"/>
      <c r="M52" s="588"/>
      <c r="N52" s="589"/>
      <c r="O52" s="589"/>
      <c r="P52" s="588"/>
      <c r="Q52" s="589"/>
      <c r="R52" s="589"/>
      <c r="S52" s="588"/>
      <c r="T52" s="589"/>
      <c r="U52" s="589"/>
      <c r="V52" s="588"/>
      <c r="W52" s="589"/>
      <c r="X52" s="589"/>
      <c r="Y52" s="588"/>
      <c r="Z52" s="589"/>
      <c r="AA52" s="589"/>
      <c r="AB52" s="588"/>
      <c r="AC52" s="589"/>
      <c r="AD52" s="589"/>
      <c r="AE52" s="588"/>
      <c r="AF52" s="589"/>
      <c r="AG52" s="589"/>
      <c r="AH52" s="588"/>
      <c r="AI52" s="254"/>
      <c r="AK52" s="588"/>
      <c r="AN52" s="588"/>
      <c r="AQ52" s="588"/>
      <c r="AT52" s="588"/>
      <c r="AW52" s="588"/>
      <c r="AZ52" s="588"/>
      <c r="BC52" s="588"/>
      <c r="BF52" s="588"/>
      <c r="BI52" s="588"/>
      <c r="BL52" s="588"/>
      <c r="BM52" s="254"/>
      <c r="BN52" s="254"/>
      <c r="BO52" s="588"/>
      <c r="BP52" s="254"/>
      <c r="BQ52" s="254"/>
      <c r="BR52" s="588"/>
      <c r="BS52" s="590"/>
      <c r="BT52" s="590"/>
      <c r="BU52" s="588"/>
      <c r="BX52" s="588"/>
      <c r="CA52" s="588"/>
    </row>
    <row r="53" spans="1:81" s="595" customFormat="1" hidden="1" x14ac:dyDescent="0.2">
      <c r="A53" s="569" t="s">
        <v>428</v>
      </c>
      <c r="B53" s="569"/>
      <c r="C53" s="569"/>
      <c r="D53" s="569"/>
      <c r="E53" s="572"/>
      <c r="F53" s="572"/>
      <c r="G53" s="554"/>
      <c r="H53" s="572"/>
      <c r="I53" s="572"/>
      <c r="J53" s="554"/>
      <c r="K53" s="572"/>
      <c r="L53" s="587"/>
      <c r="M53" s="554"/>
      <c r="N53" s="587"/>
      <c r="O53" s="587"/>
      <c r="P53" s="554"/>
      <c r="Q53" s="587"/>
      <c r="R53" s="587"/>
      <c r="S53" s="554"/>
      <c r="T53" s="587"/>
      <c r="U53" s="587"/>
      <c r="V53" s="554"/>
      <c r="W53" s="587"/>
      <c r="X53" s="587"/>
      <c r="Y53" s="554"/>
      <c r="Z53" s="587"/>
      <c r="AA53" s="587"/>
      <c r="AB53" s="554"/>
      <c r="AC53" s="587"/>
      <c r="AD53" s="587"/>
      <c r="AE53" s="560"/>
      <c r="AF53" s="587"/>
      <c r="AG53" s="587"/>
      <c r="AH53" s="554"/>
      <c r="AI53" s="254"/>
      <c r="AK53" s="554"/>
      <c r="AN53" s="554"/>
      <c r="AQ53" s="554"/>
      <c r="AT53" s="554"/>
      <c r="AW53" s="554"/>
      <c r="AZ53" s="554"/>
      <c r="BC53" s="554"/>
      <c r="BF53" s="554"/>
      <c r="BI53" s="554"/>
      <c r="BL53" s="554"/>
      <c r="BM53" s="254"/>
      <c r="BN53" s="254"/>
      <c r="BO53" s="554"/>
      <c r="BP53" s="254"/>
      <c r="BQ53" s="254"/>
      <c r="BR53" s="554"/>
      <c r="BS53" s="552"/>
      <c r="BT53" s="552"/>
      <c r="BU53" s="554"/>
      <c r="BX53" s="554"/>
      <c r="CA53" s="554"/>
    </row>
    <row r="54" spans="1:81" s="254" customFormat="1" hidden="1" x14ac:dyDescent="0.2">
      <c r="A54" s="254" t="s">
        <v>417</v>
      </c>
      <c r="D54" s="582"/>
      <c r="E54" s="572"/>
      <c r="F54" s="596">
        <f>SUM(F43,F45,F47,F49,F51)</f>
        <v>-133621519.27000001</v>
      </c>
      <c r="G54" s="583"/>
      <c r="H54" s="572"/>
      <c r="I54" s="596"/>
      <c r="J54" s="583"/>
      <c r="K54" s="572"/>
      <c r="L54" s="569"/>
      <c r="M54" s="583"/>
      <c r="N54" s="569"/>
      <c r="O54" s="569"/>
      <c r="P54" s="583"/>
      <c r="Q54" s="569"/>
      <c r="R54" s="569"/>
      <c r="S54" s="583"/>
      <c r="T54" s="569"/>
      <c r="U54" s="569"/>
      <c r="V54" s="583"/>
      <c r="W54" s="569"/>
      <c r="X54" s="569"/>
      <c r="Y54" s="583"/>
      <c r="Z54" s="569"/>
      <c r="AA54" s="569"/>
      <c r="AB54" s="583"/>
      <c r="AC54" s="569"/>
      <c r="AD54" s="569"/>
      <c r="AE54" s="583"/>
      <c r="AF54" s="569"/>
      <c r="AG54" s="569"/>
      <c r="AH54" s="583"/>
      <c r="AK54" s="583"/>
      <c r="AN54" s="583"/>
      <c r="AQ54" s="583"/>
      <c r="AT54" s="583"/>
      <c r="AW54" s="583"/>
      <c r="AZ54" s="583"/>
      <c r="BC54" s="583"/>
      <c r="BF54" s="583"/>
      <c r="BI54" s="583"/>
      <c r="BL54" s="583"/>
      <c r="BO54" s="583"/>
      <c r="BR54" s="583"/>
      <c r="BS54" s="584"/>
      <c r="BT54" s="584"/>
      <c r="BU54" s="583"/>
      <c r="BX54" s="583"/>
      <c r="CA54" s="583"/>
    </row>
    <row r="55" spans="1:81" s="585" customFormat="1" hidden="1" x14ac:dyDescent="0.2">
      <c r="A55" s="585" t="s">
        <v>394</v>
      </c>
      <c r="D55" s="586"/>
      <c r="E55" s="572"/>
      <c r="F55" s="597">
        <f>ROUND(F54-F85,2)</f>
        <v>-133621519.27</v>
      </c>
      <c r="G55" s="588"/>
      <c r="H55" s="572"/>
      <c r="I55" s="597"/>
      <c r="J55" s="588"/>
      <c r="K55" s="572"/>
      <c r="L55" s="589"/>
      <c r="M55" s="598"/>
      <c r="N55" s="589"/>
      <c r="O55" s="589"/>
      <c r="P55" s="588"/>
      <c r="Q55" s="589"/>
      <c r="R55" s="589"/>
      <c r="S55" s="588"/>
      <c r="T55" s="589"/>
      <c r="U55" s="589"/>
      <c r="V55" s="588"/>
      <c r="W55" s="589"/>
      <c r="X55" s="589"/>
      <c r="Y55" s="588"/>
      <c r="Z55" s="589"/>
      <c r="AA55" s="589"/>
      <c r="AB55" s="588"/>
      <c r="AC55" s="589"/>
      <c r="AD55" s="589"/>
      <c r="AE55" s="599"/>
      <c r="AF55" s="589"/>
      <c r="AG55" s="589"/>
      <c r="AH55" s="588"/>
      <c r="AI55" s="254"/>
      <c r="AK55" s="600"/>
      <c r="AN55" s="588"/>
      <c r="AQ55" s="588"/>
      <c r="AT55" s="588"/>
      <c r="AW55" s="588"/>
      <c r="AZ55" s="588"/>
      <c r="BC55" s="588"/>
      <c r="BF55" s="588"/>
      <c r="BI55" s="588"/>
      <c r="BL55" s="588"/>
      <c r="BM55" s="254"/>
      <c r="BN55" s="254"/>
      <c r="BO55" s="588"/>
      <c r="BP55" s="254"/>
      <c r="BQ55" s="254"/>
      <c r="BR55" s="588"/>
      <c r="BS55" s="590"/>
      <c r="BT55" s="590"/>
      <c r="BU55" s="588"/>
      <c r="BX55" s="588"/>
      <c r="CA55" s="588"/>
    </row>
    <row r="56" spans="1:81" s="254" customFormat="1" hidden="1" x14ac:dyDescent="0.2">
      <c r="A56" s="254" t="s">
        <v>418</v>
      </c>
      <c r="D56" s="582"/>
      <c r="E56" s="572"/>
      <c r="F56" s="596">
        <f>E10</f>
        <v>-133621519.27</v>
      </c>
      <c r="G56" s="583"/>
      <c r="H56" s="572"/>
      <c r="I56" s="596"/>
      <c r="J56" s="583"/>
      <c r="K56" s="572"/>
      <c r="L56" s="569"/>
      <c r="M56" s="583"/>
      <c r="N56" s="569"/>
      <c r="O56" s="569"/>
      <c r="P56" s="583"/>
      <c r="Q56" s="569"/>
      <c r="R56" s="569"/>
      <c r="S56" s="583"/>
      <c r="T56" s="569"/>
      <c r="U56" s="569"/>
      <c r="V56" s="583"/>
      <c r="W56" s="569"/>
      <c r="X56" s="569"/>
      <c r="Y56" s="583"/>
      <c r="Z56" s="569"/>
      <c r="AA56" s="569"/>
      <c r="AB56" s="583"/>
      <c r="AC56" s="569"/>
      <c r="AD56" s="569"/>
      <c r="AE56" s="583"/>
      <c r="AF56" s="569"/>
      <c r="AG56" s="569"/>
      <c r="AH56" s="583"/>
      <c r="AK56" s="583"/>
      <c r="AN56" s="583"/>
      <c r="AQ56" s="583"/>
      <c r="AT56" s="583"/>
      <c r="AW56" s="583"/>
      <c r="AZ56" s="583"/>
      <c r="BC56" s="583"/>
      <c r="BF56" s="583"/>
      <c r="BI56" s="583"/>
      <c r="BL56" s="583"/>
      <c r="BO56" s="583"/>
      <c r="BR56" s="583"/>
      <c r="BS56" s="584"/>
      <c r="BT56" s="584"/>
      <c r="BU56" s="583"/>
      <c r="BX56" s="583"/>
      <c r="CA56" s="583"/>
    </row>
    <row r="57" spans="1:81" s="585" customFormat="1" hidden="1" x14ac:dyDescent="0.2">
      <c r="A57" s="585" t="s">
        <v>394</v>
      </c>
      <c r="D57" s="586"/>
      <c r="E57" s="572"/>
      <c r="F57" s="597">
        <f>ROUND(F56-F85,2)</f>
        <v>-133621519.27</v>
      </c>
      <c r="G57" s="588"/>
      <c r="H57" s="572"/>
      <c r="I57" s="597"/>
      <c r="J57" s="588"/>
      <c r="K57" s="572"/>
      <c r="L57" s="589"/>
      <c r="M57" s="588"/>
      <c r="N57" s="593"/>
      <c r="O57" s="589"/>
      <c r="P57" s="588"/>
      <c r="Q57" s="593"/>
      <c r="R57" s="589"/>
      <c r="S57" s="588"/>
      <c r="T57" s="593"/>
      <c r="U57" s="589"/>
      <c r="V57" s="588"/>
      <c r="W57" s="593"/>
      <c r="X57" s="589"/>
      <c r="Y57" s="588"/>
      <c r="Z57" s="593"/>
      <c r="AA57" s="589"/>
      <c r="AB57" s="588"/>
      <c r="AC57" s="593"/>
      <c r="AD57" s="589"/>
      <c r="AE57" s="588"/>
      <c r="AF57" s="593"/>
      <c r="AG57" s="589"/>
      <c r="AH57" s="588"/>
      <c r="AI57" s="254"/>
      <c r="AK57" s="588"/>
      <c r="AN57" s="588"/>
      <c r="AQ57" s="588"/>
      <c r="AT57" s="588"/>
      <c r="AW57" s="588"/>
      <c r="AZ57" s="588"/>
      <c r="BC57" s="588"/>
      <c r="BF57" s="588"/>
      <c r="BI57" s="588"/>
      <c r="BL57" s="594"/>
      <c r="BM57" s="254"/>
      <c r="BN57" s="254"/>
      <c r="BO57" s="594"/>
      <c r="BP57" s="254"/>
      <c r="BQ57" s="254"/>
      <c r="BR57" s="601"/>
      <c r="BS57" s="602"/>
      <c r="BT57" s="602"/>
      <c r="BU57" s="601"/>
      <c r="BX57" s="601"/>
      <c r="CA57" s="601"/>
    </row>
    <row r="58" spans="1:81" s="254" customFormat="1" hidden="1" x14ac:dyDescent="0.2">
      <c r="C58" s="568"/>
      <c r="D58" s="572"/>
      <c r="E58" s="573"/>
      <c r="F58" s="568"/>
      <c r="G58" s="572"/>
      <c r="H58" s="573"/>
      <c r="I58" s="568"/>
      <c r="J58" s="572"/>
      <c r="K58" s="569"/>
      <c r="L58" s="569"/>
      <c r="M58" s="569"/>
      <c r="N58" s="569"/>
      <c r="O58" s="569"/>
      <c r="P58" s="569"/>
      <c r="Q58" s="569"/>
      <c r="R58" s="569"/>
      <c r="S58" s="569"/>
      <c r="T58" s="569"/>
      <c r="U58" s="569"/>
    </row>
    <row r="59" spans="1:81" s="254" customFormat="1" hidden="1" x14ac:dyDescent="0.2">
      <c r="C59" s="569"/>
      <c r="D59" s="569"/>
      <c r="E59" s="572"/>
      <c r="F59" s="569"/>
      <c r="G59" s="572"/>
      <c r="H59" s="572"/>
      <c r="I59" s="569"/>
      <c r="J59" s="572"/>
      <c r="K59" s="569"/>
      <c r="L59" s="569"/>
      <c r="M59" s="569"/>
      <c r="N59" s="569"/>
      <c r="O59" s="569"/>
      <c r="P59" s="569"/>
      <c r="Q59" s="569"/>
      <c r="R59" s="569"/>
      <c r="S59" s="569"/>
      <c r="T59" s="569"/>
      <c r="U59" s="569"/>
    </row>
    <row r="60" spans="1:81" s="254" customFormat="1" ht="13.5" thickBot="1" x14ac:dyDescent="0.25">
      <c r="A60" s="255" t="s">
        <v>397</v>
      </c>
      <c r="B60" s="255"/>
      <c r="C60" s="569"/>
      <c r="D60" s="569"/>
      <c r="E60" s="572"/>
      <c r="F60" s="569"/>
      <c r="G60" s="569"/>
      <c r="H60" s="572"/>
      <c r="I60" s="569"/>
      <c r="J60" s="569"/>
      <c r="K60" s="587"/>
      <c r="L60" s="569"/>
      <c r="M60" s="569"/>
      <c r="N60" s="569"/>
      <c r="O60" s="569"/>
      <c r="P60" s="569"/>
      <c r="Q60" s="569"/>
      <c r="R60" s="569"/>
      <c r="S60" s="569"/>
      <c r="T60" s="569"/>
      <c r="U60" s="569"/>
    </row>
    <row r="61" spans="1:81" s="571" customFormat="1" ht="13.5" thickTop="1" x14ac:dyDescent="0.2">
      <c r="A61" s="603" t="s">
        <v>383</v>
      </c>
      <c r="B61" s="604" t="s">
        <v>360</v>
      </c>
      <c r="C61" s="604" t="s">
        <v>360</v>
      </c>
      <c r="D61" s="604" t="s">
        <v>360</v>
      </c>
      <c r="E61" s="604" t="s">
        <v>360</v>
      </c>
      <c r="F61" s="604" t="s">
        <v>360</v>
      </c>
      <c r="G61" s="604" t="s">
        <v>360</v>
      </c>
      <c r="H61" s="604" t="s">
        <v>360</v>
      </c>
      <c r="I61" s="604" t="s">
        <v>360</v>
      </c>
      <c r="J61" s="604" t="s">
        <v>360</v>
      </c>
      <c r="K61" s="604" t="s">
        <v>360</v>
      </c>
      <c r="L61" s="604" t="s">
        <v>360</v>
      </c>
      <c r="M61" s="604" t="s">
        <v>360</v>
      </c>
      <c r="N61" s="604" t="s">
        <v>360</v>
      </c>
      <c r="O61" s="604" t="s">
        <v>360</v>
      </c>
      <c r="P61" s="604" t="s">
        <v>360</v>
      </c>
      <c r="Q61" s="604" t="s">
        <v>360</v>
      </c>
      <c r="R61" s="604" t="s">
        <v>360</v>
      </c>
      <c r="S61" s="604" t="s">
        <v>360</v>
      </c>
      <c r="T61" s="604" t="s">
        <v>360</v>
      </c>
      <c r="U61" s="604" t="s">
        <v>360</v>
      </c>
      <c r="V61" s="604" t="s">
        <v>360</v>
      </c>
      <c r="W61" s="604" t="s">
        <v>360</v>
      </c>
      <c r="X61" s="604" t="s">
        <v>360</v>
      </c>
      <c r="Y61" s="604" t="s">
        <v>360</v>
      </c>
      <c r="Z61" s="604" t="s">
        <v>360</v>
      </c>
      <c r="AA61" s="604" t="s">
        <v>360</v>
      </c>
      <c r="AB61" s="604" t="s">
        <v>360</v>
      </c>
      <c r="AC61" s="604" t="s">
        <v>360</v>
      </c>
      <c r="AD61" s="604" t="s">
        <v>360</v>
      </c>
      <c r="AE61" s="604" t="s">
        <v>360</v>
      </c>
      <c r="AF61" s="604" t="s">
        <v>360</v>
      </c>
      <c r="AG61" s="604" t="s">
        <v>360</v>
      </c>
      <c r="AH61" s="604" t="s">
        <v>360</v>
      </c>
      <c r="AI61" s="604" t="s">
        <v>360</v>
      </c>
      <c r="AJ61" s="604" t="s">
        <v>360</v>
      </c>
      <c r="AK61" s="604" t="s">
        <v>360</v>
      </c>
      <c r="AL61" s="604" t="s">
        <v>360</v>
      </c>
      <c r="AM61" s="604" t="s">
        <v>360</v>
      </c>
      <c r="AN61" s="604" t="s">
        <v>360</v>
      </c>
      <c r="AO61" s="604" t="s">
        <v>360</v>
      </c>
      <c r="AP61" s="604" t="s">
        <v>360</v>
      </c>
      <c r="AQ61" s="604" t="s">
        <v>360</v>
      </c>
      <c r="AR61" s="604" t="s">
        <v>360</v>
      </c>
      <c r="AS61" s="604" t="s">
        <v>360</v>
      </c>
      <c r="AT61" s="604" t="s">
        <v>360</v>
      </c>
      <c r="AU61" s="604" t="s">
        <v>360</v>
      </c>
      <c r="AV61" s="604" t="s">
        <v>360</v>
      </c>
      <c r="AW61" s="604" t="s">
        <v>360</v>
      </c>
      <c r="AX61" s="604" t="s">
        <v>360</v>
      </c>
      <c r="AY61" s="604" t="s">
        <v>360</v>
      </c>
      <c r="AZ61" s="604" t="s">
        <v>360</v>
      </c>
      <c r="BA61" s="604" t="s">
        <v>360</v>
      </c>
      <c r="BB61" s="604" t="s">
        <v>360</v>
      </c>
      <c r="BC61" s="604" t="s">
        <v>360</v>
      </c>
      <c r="BD61" s="604" t="s">
        <v>360</v>
      </c>
      <c r="BE61" s="604" t="s">
        <v>360</v>
      </c>
      <c r="BF61" s="604" t="s">
        <v>360</v>
      </c>
      <c r="BG61" s="604" t="s">
        <v>360</v>
      </c>
      <c r="BH61" s="604" t="s">
        <v>360</v>
      </c>
      <c r="BI61" s="604" t="s">
        <v>360</v>
      </c>
      <c r="BJ61" s="604" t="s">
        <v>360</v>
      </c>
      <c r="BK61" s="604" t="s">
        <v>360</v>
      </c>
      <c r="BL61" s="604" t="s">
        <v>360</v>
      </c>
      <c r="BM61" s="604" t="s">
        <v>360</v>
      </c>
      <c r="BN61" s="604" t="s">
        <v>360</v>
      </c>
      <c r="BO61" s="604" t="s">
        <v>360</v>
      </c>
      <c r="BP61" s="604" t="s">
        <v>360</v>
      </c>
      <c r="BQ61" s="604" t="s">
        <v>360</v>
      </c>
      <c r="BR61" s="604" t="s">
        <v>360</v>
      </c>
      <c r="BS61" s="604" t="s">
        <v>360</v>
      </c>
      <c r="BT61" s="604" t="s">
        <v>360</v>
      </c>
      <c r="BU61" s="604" t="s">
        <v>360</v>
      </c>
    </row>
    <row r="62" spans="1:81" s="571" customFormat="1" x14ac:dyDescent="0.2">
      <c r="A62" s="605" t="s">
        <v>384</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c r="BO62" s="606"/>
      <c r="BP62" s="606"/>
      <c r="BQ62" s="606"/>
      <c r="BR62" s="606"/>
      <c r="BS62" s="606"/>
      <c r="BT62" s="606"/>
      <c r="BU62" s="606"/>
      <c r="BV62" s="606"/>
      <c r="BW62" s="606"/>
      <c r="BX62" s="606"/>
      <c r="BY62" s="606"/>
      <c r="BZ62" s="606"/>
      <c r="CA62" s="606"/>
      <c r="CB62" s="606"/>
      <c r="CC62" s="606"/>
    </row>
    <row r="63" spans="1:81" s="571" customFormat="1" x14ac:dyDescent="0.2">
      <c r="A63" s="572" t="s">
        <v>385</v>
      </c>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c r="BO63" s="606"/>
      <c r="BP63" s="606"/>
      <c r="BQ63" s="606"/>
      <c r="BR63" s="606"/>
      <c r="BS63" s="606"/>
      <c r="BT63" s="606"/>
      <c r="BU63" s="606"/>
      <c r="BV63" s="606"/>
      <c r="BW63" s="606"/>
      <c r="BX63" s="606"/>
      <c r="BY63" s="606"/>
      <c r="BZ63" s="606"/>
      <c r="CA63" s="606"/>
      <c r="CB63" s="606"/>
      <c r="CC63" s="606"/>
    </row>
    <row r="64" spans="1:81" s="571" customFormat="1" x14ac:dyDescent="0.2">
      <c r="A64" s="572" t="s">
        <v>387</v>
      </c>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row>
    <row r="65" spans="1:81" s="571" customFormat="1" ht="13.5" thickBot="1" x14ac:dyDescent="0.25">
      <c r="A65" s="607" t="s">
        <v>386</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row>
    <row r="66" spans="1:81" s="571" customFormat="1" ht="14.25" thickTop="1" thickBot="1" x14ac:dyDescent="0.25">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row>
    <row r="67" spans="1:81" s="571" customFormat="1" ht="13.5" thickTop="1" x14ac:dyDescent="0.2">
      <c r="A67" s="603" t="s">
        <v>57</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row>
    <row r="68" spans="1:81" s="571" customFormat="1" ht="23.25" customHeight="1" x14ac:dyDescent="0.2">
      <c r="A68" s="572" t="str">
        <f t="shared" ref="A68:A84" si="18">A94</f>
        <v>a) Principal Receipts received in respect of the Mortgage Loans</v>
      </c>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row>
    <row r="69" spans="1:81" s="571" customFormat="1" x14ac:dyDescent="0.2">
      <c r="A69" s="572" t="str">
        <f t="shared" si="18"/>
        <v>b) Income from Authorised Investments</v>
      </c>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row>
    <row r="70" spans="1:81" s="571" customFormat="1" ht="28.5" customHeight="1" x14ac:dyDescent="0.2">
      <c r="A70" s="659" t="str">
        <f t="shared" si="18"/>
        <v xml:space="preserve">c) For any Bullet Redemption Notes the amount standing to the credit of each Cash Accumulation Ledger </v>
      </c>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row>
    <row r="71" spans="1:81" s="571" customFormat="1" ht="28.5" customHeight="1" x14ac:dyDescent="0.2">
      <c r="A71" s="572" t="str">
        <f t="shared" si="18"/>
        <v xml:space="preserve">d) All other principal amounts standing to the credit of the Principal Ledger </v>
      </c>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c r="BO71" s="606"/>
      <c r="BP71" s="606"/>
      <c r="BQ71" s="606"/>
      <c r="BR71" s="606"/>
      <c r="BS71" s="606"/>
      <c r="BT71" s="606"/>
      <c r="BU71" s="606"/>
      <c r="BV71" s="606"/>
      <c r="BW71" s="606"/>
      <c r="BX71" s="606"/>
      <c r="BY71" s="606"/>
      <c r="BZ71" s="606"/>
      <c r="CA71" s="606"/>
      <c r="CB71" s="606"/>
      <c r="CC71" s="606"/>
    </row>
    <row r="72" spans="1:81" s="571" customFormat="1" ht="27.75" customHeight="1" x14ac:dyDescent="0.2">
      <c r="A72" s="659" t="str">
        <f t="shared" si="18"/>
        <v xml:space="preserve">e) Following the occurrence of an Asset Trigger Event and for as long as a Non-Asset Trigger Event has occurred application of the Funding </v>
      </c>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6"/>
      <c r="BP72" s="606"/>
      <c r="BQ72" s="606"/>
      <c r="BR72" s="606"/>
      <c r="BS72" s="606"/>
      <c r="BT72" s="606"/>
      <c r="BU72" s="606"/>
      <c r="BV72" s="606"/>
      <c r="BW72" s="606"/>
      <c r="BX72" s="606"/>
      <c r="BY72" s="606"/>
      <c r="BZ72" s="606"/>
      <c r="CA72" s="606"/>
      <c r="CB72" s="606"/>
      <c r="CC72" s="606"/>
    </row>
    <row r="73" spans="1:81" s="571" customFormat="1" ht="23.25" customHeight="1" x14ac:dyDescent="0.2">
      <c r="A73" s="659" t="str">
        <f t="shared" si="18"/>
        <v xml:space="preserve">    Note Principal Portion and all amounts standing to the credit of each Cash Accumulation Ledger;</v>
      </c>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c r="BO73" s="606"/>
      <c r="BP73" s="606"/>
      <c r="BQ73" s="606"/>
      <c r="BR73" s="606"/>
      <c r="BS73" s="606"/>
      <c r="BT73" s="606"/>
      <c r="BU73" s="606"/>
      <c r="BV73" s="606"/>
      <c r="BW73" s="606"/>
      <c r="BX73" s="606"/>
      <c r="BY73" s="606"/>
      <c r="BZ73" s="606"/>
      <c r="CA73" s="606"/>
      <c r="CB73" s="606"/>
      <c r="CC73" s="606"/>
    </row>
    <row r="74" spans="1:81" s="571" customFormat="1" ht="25.5" x14ac:dyDescent="0.2">
      <c r="A74" s="659" t="str">
        <f t="shared" si="18"/>
        <v xml:space="preserve">f) Amounts in respect of principal to be received from Currency Swap Counterparties under the Currency Swap Agreements </v>
      </c>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c r="BO74" s="606"/>
      <c r="BP74" s="606"/>
      <c r="BQ74" s="606"/>
      <c r="BR74" s="606"/>
      <c r="BS74" s="606"/>
      <c r="BT74" s="606"/>
      <c r="BU74" s="606"/>
      <c r="BV74" s="606"/>
      <c r="BW74" s="606"/>
      <c r="BX74" s="606"/>
      <c r="BY74" s="606"/>
      <c r="BZ74" s="606"/>
      <c r="CA74" s="606"/>
      <c r="CB74" s="606"/>
      <c r="CC74" s="606"/>
    </row>
    <row r="75" spans="1:81" s="571" customFormat="1" ht="25.5" x14ac:dyDescent="0.2">
      <c r="A75" s="659" t="str">
        <f t="shared" si="18"/>
        <v>g) all amounts to be credited to the Principal Deficiency Sub-Ledgers pursuant to items (iii) and (v) of the application of the Funding Note Revenue Portion</v>
      </c>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6"/>
      <c r="BU75" s="606"/>
      <c r="BV75" s="606"/>
      <c r="BW75" s="606"/>
      <c r="BX75" s="606"/>
      <c r="BY75" s="606"/>
      <c r="BZ75" s="606"/>
      <c r="CA75" s="606"/>
      <c r="CB75" s="606"/>
      <c r="CC75" s="606"/>
    </row>
    <row r="76" spans="1:81" s="571" customFormat="1" x14ac:dyDescent="0.2">
      <c r="A76" s="659" t="str">
        <f t="shared" si="18"/>
        <v>h) Amounts standing to the credit of the Reserve Fund</v>
      </c>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6"/>
      <c r="BU76" s="606"/>
      <c r="BV76" s="606"/>
      <c r="BW76" s="606"/>
      <c r="BX76" s="606"/>
      <c r="BY76" s="606"/>
      <c r="BZ76" s="606"/>
      <c r="CA76" s="606"/>
      <c r="CB76" s="606"/>
      <c r="CC76" s="606"/>
    </row>
    <row r="77" spans="1:81" s="571" customFormat="1" x14ac:dyDescent="0.2">
      <c r="A77" s="659" t="str">
        <f t="shared" si="18"/>
        <v xml:space="preserve">i) Amounts standing to the credit of the Excess Principal Fund </v>
      </c>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c r="BO77" s="606"/>
      <c r="BP77" s="606"/>
      <c r="BQ77" s="606"/>
      <c r="BR77" s="606"/>
      <c r="BS77" s="606"/>
      <c r="BT77" s="606"/>
      <c r="BU77" s="606"/>
      <c r="BV77" s="606"/>
      <c r="BW77" s="606"/>
      <c r="BX77" s="606"/>
      <c r="BY77" s="606"/>
      <c r="BZ77" s="606"/>
      <c r="CA77" s="606"/>
      <c r="CB77" s="606"/>
      <c r="CC77" s="606"/>
    </row>
    <row r="78" spans="1:81" s="571" customFormat="1" ht="25.5" x14ac:dyDescent="0.2">
      <c r="A78" s="659" t="str">
        <f t="shared" si="18"/>
        <v xml:space="preserve">j) Any amounts of a principal nature received from the Seller in respect of any redress payments </v>
      </c>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c r="BO78" s="606"/>
      <c r="BP78" s="606"/>
      <c r="BQ78" s="606"/>
      <c r="BR78" s="606"/>
      <c r="BS78" s="606"/>
      <c r="BT78" s="606"/>
      <c r="BU78" s="606"/>
      <c r="BV78" s="606"/>
      <c r="BW78" s="606"/>
      <c r="BX78" s="606"/>
      <c r="BY78" s="606"/>
      <c r="BZ78" s="606"/>
      <c r="CA78" s="606"/>
      <c r="CB78" s="606"/>
      <c r="CC78" s="606"/>
    </row>
    <row r="79" spans="1:81" s="571" customFormat="1" ht="25.5" x14ac:dyDescent="0.2">
      <c r="A79" s="659" t="str">
        <f t="shared" si="18"/>
        <v xml:space="preserve">k) The proceeds of any further drawdown under the Class Z(S) VFN To ensure the Actual Subordination Amount is equal to the Required Subordination amount </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c r="BO79" s="606"/>
      <c r="BP79" s="606"/>
      <c r="BQ79" s="606"/>
      <c r="BR79" s="606"/>
      <c r="BS79" s="606"/>
      <c r="BT79" s="606"/>
      <c r="BU79" s="606"/>
      <c r="BV79" s="606"/>
      <c r="BW79" s="606"/>
      <c r="BX79" s="606"/>
      <c r="BY79" s="606"/>
      <c r="BZ79" s="606"/>
      <c r="CA79" s="606"/>
      <c r="CB79" s="606"/>
      <c r="CC79" s="606"/>
    </row>
    <row r="80" spans="1:81" s="571" customFormat="1" ht="25.5" x14ac:dyDescent="0.2">
      <c r="A80" s="659" t="str">
        <f t="shared" si="18"/>
        <v>l) the proceeds of any further drawdown under the Class Z(S) VFN to be applied to effect the redemption of Class A Notes or the Seller's Notes</v>
      </c>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c r="BO80" s="606"/>
      <c r="BP80" s="606"/>
      <c r="BQ80" s="606"/>
      <c r="BR80" s="606"/>
      <c r="BS80" s="606"/>
      <c r="BT80" s="606"/>
      <c r="BU80" s="606"/>
      <c r="BV80" s="606"/>
      <c r="BW80" s="606"/>
      <c r="BX80" s="606"/>
      <c r="BY80" s="606"/>
      <c r="BZ80" s="606"/>
      <c r="CA80" s="606"/>
      <c r="CB80" s="606"/>
      <c r="CC80" s="606"/>
    </row>
    <row r="81" spans="1:81" s="571" customFormat="1" ht="25.5" x14ac:dyDescent="0.2">
      <c r="A81" s="659" t="str">
        <f t="shared" si="18"/>
        <v xml:space="preserve">   provided, in each case, that the Principal Amount Outstanding of the Seller's 
  Note is at all times at least equal to the Minimum Seller's Note Amount</v>
      </c>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c r="BO81" s="606"/>
      <c r="BP81" s="606"/>
      <c r="BQ81" s="606"/>
      <c r="BR81" s="606"/>
      <c r="BS81" s="606"/>
      <c r="BT81" s="606"/>
      <c r="BU81" s="606"/>
      <c r="BV81" s="606"/>
      <c r="BW81" s="606"/>
      <c r="BX81" s="606"/>
      <c r="BY81" s="606"/>
      <c r="BZ81" s="606"/>
      <c r="CA81" s="606"/>
      <c r="CB81" s="606"/>
      <c r="CC81" s="606"/>
    </row>
    <row r="82" spans="1:81" s="571" customFormat="1" ht="25.5" x14ac:dyDescent="0.2">
      <c r="A82" s="659" t="str">
        <f t="shared" si="18"/>
        <v>m) the proceeds of any further drawdown under the Seller's Note to be applied to effect the redemption of the Class A Notes and/or Class Z (S) VFN</v>
      </c>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6"/>
      <c r="BR82" s="606"/>
      <c r="BS82" s="606"/>
      <c r="BT82" s="606"/>
      <c r="BU82" s="606"/>
      <c r="BV82" s="606"/>
      <c r="BW82" s="606"/>
      <c r="BX82" s="606"/>
      <c r="BY82" s="606"/>
      <c r="BZ82" s="606"/>
      <c r="CA82" s="606"/>
      <c r="CB82" s="606"/>
      <c r="CC82" s="606"/>
    </row>
    <row r="83" spans="1:81" s="571" customFormat="1" ht="25.5" x14ac:dyDescent="0.2">
      <c r="A83" s="659" t="str">
        <f t="shared" si="18"/>
        <v xml:space="preserve">n) on each Note Payment Date for non Monthly Notes, any amounts standing to the credit of the Principal Provision Fund in respect of such Series </v>
      </c>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c r="BO83" s="606"/>
      <c r="BP83" s="606"/>
      <c r="BQ83" s="606"/>
      <c r="BR83" s="606"/>
      <c r="BS83" s="606"/>
      <c r="BT83" s="606"/>
      <c r="BU83" s="606"/>
      <c r="BV83" s="606"/>
      <c r="BW83" s="606"/>
      <c r="BX83" s="606"/>
      <c r="BY83" s="606"/>
      <c r="BZ83" s="606"/>
      <c r="CA83" s="606"/>
      <c r="CB83" s="606"/>
      <c r="CC83" s="606"/>
    </row>
    <row r="84" spans="1:81" s="571" customFormat="1" ht="25.5" x14ac:dyDescent="0.2">
      <c r="A84" s="659" t="str">
        <f t="shared" si="18"/>
        <v xml:space="preserve">    and Class of Notes less any Principal Receipts applied in respect of any Remaining Revenue Shortfall on such Payment Date.</v>
      </c>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6"/>
      <c r="AL84" s="606"/>
      <c r="AM84" s="606"/>
      <c r="AN84" s="606"/>
      <c r="AO84" s="606"/>
      <c r="AP84" s="606"/>
      <c r="AQ84" s="606"/>
      <c r="AR84" s="606"/>
      <c r="AS84" s="606"/>
      <c r="AT84" s="606"/>
      <c r="AU84" s="606"/>
      <c r="AV84" s="606"/>
      <c r="AW84" s="606"/>
      <c r="AX84" s="606"/>
      <c r="AY84" s="606"/>
      <c r="AZ84" s="606"/>
      <c r="BA84" s="606"/>
      <c r="BB84" s="606"/>
      <c r="BC84" s="606"/>
      <c r="BD84" s="606"/>
      <c r="BE84" s="606"/>
      <c r="BF84" s="606"/>
      <c r="BG84" s="606"/>
      <c r="BH84" s="606"/>
      <c r="BI84" s="606"/>
      <c r="BJ84" s="606"/>
      <c r="BK84" s="606"/>
      <c r="BL84" s="606"/>
      <c r="BM84" s="606"/>
      <c r="BN84" s="606"/>
      <c r="BO84" s="606"/>
      <c r="BP84" s="606"/>
      <c r="BQ84" s="606"/>
      <c r="BR84" s="606"/>
      <c r="BS84" s="606"/>
      <c r="BT84" s="606"/>
      <c r="BU84" s="606"/>
      <c r="BV84" s="606"/>
      <c r="BW84" s="606"/>
      <c r="BX84" s="606"/>
      <c r="BY84" s="606"/>
      <c r="BZ84" s="606"/>
      <c r="CA84" s="606"/>
      <c r="CB84" s="606"/>
      <c r="CC84" s="606"/>
    </row>
    <row r="85" spans="1:81" s="571" customFormat="1" ht="13.5" thickBot="1" x14ac:dyDescent="0.25">
      <c r="A85" s="607" t="s">
        <v>368</v>
      </c>
      <c r="B85" s="610"/>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0"/>
      <c r="AZ85" s="610"/>
      <c r="BA85" s="610"/>
      <c r="BB85" s="610"/>
      <c r="BC85" s="610"/>
      <c r="BD85" s="610"/>
      <c r="BE85" s="610"/>
      <c r="BF85" s="610"/>
      <c r="BG85" s="610"/>
      <c r="BH85" s="610"/>
      <c r="BI85" s="610"/>
      <c r="BJ85" s="610"/>
      <c r="BK85" s="610"/>
      <c r="BL85" s="610"/>
      <c r="BM85" s="610"/>
      <c r="BN85" s="610"/>
      <c r="BO85" s="610"/>
      <c r="BP85" s="610"/>
      <c r="BQ85" s="610"/>
      <c r="BR85" s="610"/>
      <c r="BS85" s="610"/>
      <c r="BT85" s="610"/>
      <c r="BU85" s="610"/>
      <c r="BV85" s="610"/>
      <c r="BW85" s="610"/>
      <c r="BX85" s="610"/>
      <c r="BY85" s="610"/>
      <c r="BZ85" s="610"/>
      <c r="CA85" s="610"/>
      <c r="CB85" s="610"/>
      <c r="CC85" s="610"/>
    </row>
    <row r="86" spans="1:81" s="254" customFormat="1" ht="13.5" thickTop="1" x14ac:dyDescent="0.2">
      <c r="C86" s="569"/>
      <c r="D86" s="569"/>
      <c r="E86" s="569"/>
      <c r="F86" s="569"/>
      <c r="G86" s="569"/>
      <c r="H86" s="569"/>
      <c r="I86" s="569"/>
      <c r="J86" s="569"/>
      <c r="K86" s="569"/>
      <c r="L86" s="569"/>
      <c r="M86" s="569"/>
      <c r="N86" s="569"/>
      <c r="O86" s="569"/>
      <c r="P86" s="569"/>
      <c r="Q86" s="569"/>
      <c r="R86" s="569"/>
      <c r="S86" s="569"/>
      <c r="T86" s="569"/>
      <c r="U86" s="569"/>
    </row>
    <row r="87" spans="1:81" s="612" customFormat="1" ht="13.5" thickBot="1" x14ac:dyDescent="0.25">
      <c r="A87" s="611" t="s">
        <v>383</v>
      </c>
      <c r="B87" s="611"/>
    </row>
    <row r="88" spans="1:81" s="254" customFormat="1" hidden="1" outlineLevel="1" x14ac:dyDescent="0.2">
      <c r="A88" s="605" t="s">
        <v>384</v>
      </c>
      <c r="B88" s="613">
        <f>'Investor Report'!$J637</f>
        <v>0</v>
      </c>
      <c r="D88" s="569"/>
      <c r="E88" s="569"/>
      <c r="F88" s="569"/>
      <c r="G88" s="569"/>
      <c r="H88" s="569"/>
      <c r="I88" s="569"/>
      <c r="J88" s="569"/>
      <c r="K88" s="614"/>
      <c r="L88" s="569"/>
      <c r="M88" s="569"/>
      <c r="P88" s="569"/>
      <c r="S88" s="569"/>
    </row>
    <row r="89" spans="1:81" s="254" customFormat="1" hidden="1" outlineLevel="1" x14ac:dyDescent="0.2">
      <c r="A89" s="572" t="s">
        <v>385</v>
      </c>
      <c r="B89" s="613">
        <f>'Investor Report'!$J638</f>
        <v>0</v>
      </c>
      <c r="D89" s="569"/>
      <c r="E89" s="569"/>
      <c r="F89" s="569"/>
      <c r="G89" s="569"/>
      <c r="H89" s="569"/>
      <c r="I89" s="569"/>
      <c r="J89" s="569"/>
      <c r="K89" s="615"/>
      <c r="L89" s="569"/>
      <c r="M89" s="569"/>
      <c r="P89" s="569"/>
      <c r="S89" s="569"/>
    </row>
    <row r="90" spans="1:81" s="254" customFormat="1" hidden="1" outlineLevel="1" x14ac:dyDescent="0.2">
      <c r="A90" s="572" t="s">
        <v>387</v>
      </c>
      <c r="B90" s="613">
        <f>'Investor Report'!$J639</f>
        <v>0</v>
      </c>
      <c r="D90" s="569"/>
      <c r="E90" s="569"/>
      <c r="F90" s="569"/>
      <c r="G90" s="569"/>
      <c r="H90" s="569"/>
      <c r="I90" s="569"/>
      <c r="J90" s="569"/>
      <c r="K90" s="569"/>
      <c r="L90" s="569"/>
      <c r="M90" s="569"/>
      <c r="P90" s="569"/>
      <c r="S90" s="569"/>
    </row>
    <row r="91" spans="1:81" s="254" customFormat="1" ht="13.5" hidden="1" outlineLevel="1" thickBot="1" x14ac:dyDescent="0.25">
      <c r="A91" s="607" t="s">
        <v>386</v>
      </c>
      <c r="B91" s="616">
        <f>'Investor Report'!$J640</f>
        <v>0</v>
      </c>
      <c r="D91" s="569"/>
      <c r="E91" s="569"/>
      <c r="F91" s="569"/>
      <c r="G91" s="569"/>
      <c r="H91" s="569"/>
      <c r="I91" s="569"/>
      <c r="J91" s="569"/>
      <c r="K91" s="569"/>
      <c r="L91" s="569"/>
      <c r="M91" s="569"/>
      <c r="P91" s="569"/>
      <c r="S91" s="569"/>
    </row>
    <row r="92" spans="1:81" s="254" customFormat="1" ht="14.25" hidden="1" outlineLevel="1" thickTop="1" thickBot="1" x14ac:dyDescent="0.25">
      <c r="A92" s="571"/>
      <c r="B92" s="572"/>
      <c r="D92" s="569"/>
      <c r="E92" s="569"/>
      <c r="F92" s="569"/>
      <c r="G92" s="569"/>
      <c r="H92" s="569"/>
      <c r="I92" s="569"/>
      <c r="J92" s="569"/>
      <c r="K92" s="569"/>
      <c r="L92" s="569"/>
      <c r="M92" s="569"/>
      <c r="P92" s="569"/>
      <c r="S92" s="569"/>
    </row>
    <row r="93" spans="1:81" s="254" customFormat="1" ht="13.5" hidden="1" outlineLevel="1" thickTop="1" x14ac:dyDescent="0.2">
      <c r="A93" s="603" t="s">
        <v>57</v>
      </c>
      <c r="B93" s="604" t="s">
        <v>360</v>
      </c>
      <c r="D93" s="569"/>
      <c r="E93" s="569"/>
      <c r="F93" s="569"/>
      <c r="G93" s="569"/>
      <c r="H93" s="569"/>
      <c r="I93" s="569"/>
      <c r="J93" s="569"/>
      <c r="K93" s="569"/>
      <c r="L93" s="569"/>
      <c r="M93" s="569"/>
      <c r="P93" s="569"/>
      <c r="S93" s="569"/>
    </row>
    <row r="94" spans="1:81" s="254" customFormat="1" hidden="1" outlineLevel="1" x14ac:dyDescent="0.2">
      <c r="A94" s="572" t="s">
        <v>623</v>
      </c>
      <c r="B94" s="613">
        <f>'Investor Report'!D675</f>
        <v>28103466.489999998</v>
      </c>
      <c r="D94" s="569"/>
      <c r="E94" s="569"/>
      <c r="F94" s="569"/>
      <c r="G94" s="569"/>
      <c r="H94" s="569"/>
      <c r="I94" s="569"/>
      <c r="J94" s="569"/>
      <c r="K94" s="569"/>
      <c r="L94" s="569"/>
      <c r="M94" s="569"/>
      <c r="P94" s="569"/>
      <c r="S94" s="569"/>
    </row>
    <row r="95" spans="1:81" s="254" customFormat="1" hidden="1" outlineLevel="1" x14ac:dyDescent="0.2">
      <c r="A95" s="609" t="s">
        <v>624</v>
      </c>
      <c r="B95" s="613">
        <f>'Investor Report'!D677</f>
        <v>0</v>
      </c>
      <c r="D95" s="569"/>
      <c r="E95" s="569"/>
      <c r="F95" s="569"/>
      <c r="G95" s="569"/>
      <c r="H95" s="569"/>
      <c r="I95" s="569"/>
      <c r="J95" s="569"/>
      <c r="K95" s="569"/>
      <c r="L95" s="569"/>
      <c r="M95" s="569"/>
      <c r="P95" s="569"/>
      <c r="S95" s="569"/>
    </row>
    <row r="96" spans="1:81" s="254" customFormat="1" hidden="1" outlineLevel="1" x14ac:dyDescent="0.2">
      <c r="A96" s="609" t="s">
        <v>625</v>
      </c>
      <c r="B96" s="613">
        <f>'Investor Report'!D678</f>
        <v>0</v>
      </c>
      <c r="D96" s="569"/>
      <c r="E96" s="569"/>
      <c r="F96" s="569"/>
      <c r="G96" s="569"/>
      <c r="H96" s="569"/>
      <c r="I96" s="569"/>
      <c r="J96" s="569"/>
      <c r="K96" s="569"/>
      <c r="L96" s="569"/>
      <c r="M96" s="569"/>
      <c r="P96" s="569"/>
      <c r="S96" s="569"/>
    </row>
    <row r="97" spans="1:21" s="254" customFormat="1" hidden="1" outlineLevel="1" x14ac:dyDescent="0.2">
      <c r="A97" s="572" t="s">
        <v>626</v>
      </c>
      <c r="B97" s="613">
        <f>'Investor Report'!D679</f>
        <v>0</v>
      </c>
      <c r="D97" s="569"/>
      <c r="E97" s="569"/>
      <c r="F97" s="569"/>
      <c r="G97" s="569"/>
      <c r="H97" s="569"/>
      <c r="I97" s="569"/>
      <c r="J97" s="569"/>
      <c r="K97" s="569"/>
      <c r="L97" s="569"/>
      <c r="M97" s="569"/>
      <c r="P97" s="569"/>
      <c r="S97" s="569"/>
    </row>
    <row r="98" spans="1:21" s="254" customFormat="1" hidden="1" outlineLevel="1" x14ac:dyDescent="0.2">
      <c r="A98" s="572" t="s">
        <v>634</v>
      </c>
      <c r="B98" s="613">
        <f>'Investor Report'!D680</f>
        <v>0</v>
      </c>
      <c r="D98" s="569"/>
      <c r="E98" s="569"/>
      <c r="F98" s="569"/>
      <c r="G98" s="569"/>
      <c r="H98" s="569"/>
      <c r="I98" s="569"/>
      <c r="J98" s="569"/>
      <c r="K98" s="569"/>
      <c r="L98" s="569"/>
      <c r="M98" s="569"/>
      <c r="P98" s="569"/>
      <c r="S98" s="569"/>
    </row>
    <row r="99" spans="1:21" s="254" customFormat="1" hidden="1" outlineLevel="1" x14ac:dyDescent="0.2">
      <c r="A99" s="572" t="s">
        <v>635</v>
      </c>
      <c r="B99" s="613">
        <f>'Investor Report'!D681</f>
        <v>0</v>
      </c>
      <c r="D99" s="569"/>
      <c r="E99" s="569"/>
      <c r="F99" s="569"/>
      <c r="G99" s="569"/>
      <c r="H99" s="569"/>
      <c r="I99" s="569"/>
      <c r="J99" s="569"/>
      <c r="K99" s="569"/>
      <c r="L99" s="569"/>
      <c r="M99" s="569"/>
      <c r="P99" s="569"/>
      <c r="S99" s="569"/>
    </row>
    <row r="100" spans="1:21" s="254" customFormat="1" hidden="1" outlineLevel="1" x14ac:dyDescent="0.2">
      <c r="A100" s="572" t="s">
        <v>627</v>
      </c>
      <c r="B100" s="613">
        <f>'Investor Report'!D682</f>
        <v>0</v>
      </c>
      <c r="D100" s="569"/>
      <c r="E100" s="569"/>
      <c r="F100" s="569"/>
      <c r="G100" s="569"/>
      <c r="H100" s="569"/>
      <c r="I100" s="569"/>
      <c r="J100" s="569"/>
      <c r="K100" s="569"/>
      <c r="L100" s="569"/>
      <c r="M100" s="569"/>
      <c r="P100" s="569"/>
      <c r="S100" s="569"/>
    </row>
    <row r="101" spans="1:21" s="254" customFormat="1" hidden="1" outlineLevel="1" x14ac:dyDescent="0.2">
      <c r="A101" s="572" t="s">
        <v>628</v>
      </c>
      <c r="B101" s="613">
        <f>'Investor Report'!D683</f>
        <v>0</v>
      </c>
      <c r="D101" s="569"/>
      <c r="E101" s="569"/>
      <c r="F101" s="569"/>
      <c r="G101" s="569"/>
      <c r="H101" s="569"/>
      <c r="I101" s="569"/>
      <c r="J101" s="569"/>
      <c r="K101" s="569"/>
      <c r="L101" s="569"/>
      <c r="M101" s="569"/>
      <c r="P101" s="569"/>
      <c r="S101" s="569"/>
    </row>
    <row r="102" spans="1:21" s="254" customFormat="1" hidden="1" outlineLevel="1" x14ac:dyDescent="0.2">
      <c r="A102" s="609" t="s">
        <v>629</v>
      </c>
      <c r="B102" s="613">
        <f>'Investor Report'!D684</f>
        <v>0</v>
      </c>
      <c r="D102" s="569"/>
      <c r="E102" s="569"/>
      <c r="F102" s="569"/>
      <c r="G102" s="569"/>
      <c r="H102" s="569"/>
      <c r="I102" s="569"/>
      <c r="J102" s="569"/>
      <c r="K102" s="569"/>
      <c r="L102" s="569"/>
      <c r="M102" s="569"/>
      <c r="P102" s="569"/>
      <c r="S102" s="569"/>
    </row>
    <row r="103" spans="1:21" s="254" customFormat="1" hidden="1" outlineLevel="1" x14ac:dyDescent="0.2">
      <c r="A103" s="572" t="s">
        <v>630</v>
      </c>
      <c r="B103" s="613">
        <f>'Investor Report'!D685</f>
        <v>0</v>
      </c>
      <c r="D103" s="569"/>
      <c r="E103" s="569"/>
      <c r="F103" s="569"/>
      <c r="G103" s="569"/>
      <c r="H103" s="569"/>
      <c r="I103" s="569"/>
      <c r="J103" s="569"/>
      <c r="K103" s="569"/>
      <c r="L103" s="569"/>
      <c r="M103" s="569"/>
      <c r="P103" s="569"/>
      <c r="S103" s="569"/>
    </row>
    <row r="104" spans="1:21" s="254" customFormat="1" hidden="1" outlineLevel="1" x14ac:dyDescent="0.2">
      <c r="A104" s="572" t="s">
        <v>631</v>
      </c>
      <c r="B104" s="613">
        <f>'Investor Report'!D686</f>
        <v>0</v>
      </c>
      <c r="D104" s="569"/>
      <c r="E104" s="569"/>
      <c r="F104" s="569"/>
      <c r="G104" s="569"/>
      <c r="H104" s="569"/>
      <c r="I104" s="569"/>
      <c r="J104" s="569"/>
      <c r="K104" s="569"/>
      <c r="L104" s="569"/>
      <c r="M104" s="569"/>
      <c r="P104" s="569"/>
      <c r="S104" s="569"/>
    </row>
    <row r="105" spans="1:21" s="254" customFormat="1" hidden="1" outlineLevel="1" x14ac:dyDescent="0.2">
      <c r="A105" s="609" t="s">
        <v>703</v>
      </c>
      <c r="B105" s="613">
        <f>'Investor Report'!D687</f>
        <v>0</v>
      </c>
      <c r="D105" s="569"/>
      <c r="E105" s="569"/>
      <c r="F105" s="569"/>
      <c r="G105" s="569"/>
      <c r="H105" s="569"/>
      <c r="I105" s="569"/>
      <c r="J105" s="569"/>
      <c r="K105" s="569"/>
      <c r="L105" s="569"/>
      <c r="M105" s="569"/>
      <c r="P105" s="569"/>
      <c r="S105" s="569"/>
    </row>
    <row r="106" spans="1:21" s="254" customFormat="1" collapsed="1" x14ac:dyDescent="0.2">
      <c r="A106" s="254" t="s">
        <v>632</v>
      </c>
      <c r="B106" s="613">
        <f>'Investor Report'!D690</f>
        <v>0</v>
      </c>
      <c r="D106" s="569"/>
      <c r="E106" s="569"/>
      <c r="F106" s="569"/>
      <c r="G106" s="569"/>
      <c r="H106" s="569"/>
      <c r="I106" s="569"/>
      <c r="J106" s="569"/>
      <c r="K106" s="569"/>
      <c r="L106" s="569"/>
      <c r="M106" s="569"/>
      <c r="N106" s="569"/>
      <c r="O106" s="569"/>
      <c r="P106" s="569"/>
      <c r="Q106" s="569"/>
      <c r="R106" s="569"/>
      <c r="S106" s="569"/>
      <c r="T106" s="569"/>
      <c r="U106" s="569"/>
    </row>
    <row r="107" spans="1:21" s="254" customFormat="1" ht="25.5" x14ac:dyDescent="0.2">
      <c r="A107" s="617" t="s">
        <v>704</v>
      </c>
      <c r="B107" s="613"/>
      <c r="D107" s="569"/>
      <c r="E107" s="569"/>
      <c r="F107" s="569"/>
      <c r="G107" s="569"/>
      <c r="H107" s="569"/>
      <c r="I107" s="569"/>
      <c r="J107" s="569"/>
      <c r="K107" s="569"/>
      <c r="L107" s="569"/>
      <c r="M107" s="569"/>
      <c r="N107" s="569"/>
      <c r="O107" s="569"/>
      <c r="P107" s="569"/>
      <c r="Q107" s="569"/>
      <c r="R107" s="569"/>
      <c r="S107" s="569"/>
      <c r="T107" s="569"/>
      <c r="U107" s="569"/>
    </row>
    <row r="108" spans="1:21" s="254" customFormat="1" ht="25.5" x14ac:dyDescent="0.2">
      <c r="A108" s="617" t="s">
        <v>633</v>
      </c>
      <c r="B108" s="613">
        <f>'Investor Report'!D691</f>
        <v>0</v>
      </c>
      <c r="D108" s="569"/>
      <c r="E108" s="569"/>
      <c r="F108" s="569"/>
      <c r="G108" s="569"/>
      <c r="H108" s="569"/>
      <c r="I108" s="569"/>
      <c r="J108" s="569"/>
      <c r="K108" s="569"/>
      <c r="L108" s="569"/>
      <c r="M108" s="569"/>
      <c r="N108" s="569"/>
      <c r="O108" s="569"/>
      <c r="P108" s="569"/>
      <c r="Q108" s="569"/>
      <c r="R108" s="569"/>
      <c r="S108" s="569"/>
      <c r="T108" s="569"/>
      <c r="U108" s="569"/>
    </row>
    <row r="109" spans="1:21" s="254" customFormat="1" ht="25.5" x14ac:dyDescent="0.2">
      <c r="A109" s="617" t="s">
        <v>637</v>
      </c>
      <c r="B109" s="613">
        <f>'Investor Report'!D692</f>
        <v>0</v>
      </c>
      <c r="D109" s="569"/>
      <c r="E109" s="569"/>
      <c r="F109" s="569"/>
      <c r="G109" s="569"/>
      <c r="H109" s="569"/>
      <c r="I109" s="569"/>
      <c r="J109" s="569"/>
      <c r="K109" s="569"/>
      <c r="L109" s="569"/>
      <c r="M109" s="569"/>
      <c r="N109" s="569"/>
      <c r="O109" s="569"/>
      <c r="P109" s="569"/>
      <c r="Q109" s="569"/>
      <c r="R109" s="569"/>
      <c r="S109" s="569"/>
      <c r="T109" s="569"/>
      <c r="U109" s="569"/>
    </row>
    <row r="110" spans="1:21" s="254" customFormat="1" ht="25.5" x14ac:dyDescent="0.2">
      <c r="A110" s="617" t="s">
        <v>638</v>
      </c>
      <c r="B110" s="613"/>
      <c r="D110" s="569"/>
      <c r="E110" s="569"/>
      <c r="F110" s="569"/>
      <c r="G110" s="569"/>
      <c r="H110" s="569"/>
      <c r="I110" s="569"/>
      <c r="J110" s="569"/>
      <c r="K110" s="569"/>
      <c r="L110" s="569"/>
      <c r="M110" s="569"/>
      <c r="N110" s="569"/>
      <c r="O110" s="569"/>
      <c r="P110" s="569"/>
      <c r="Q110" s="569"/>
      <c r="R110" s="569"/>
      <c r="S110" s="569"/>
      <c r="T110" s="569"/>
      <c r="U110" s="569"/>
    </row>
    <row r="111" spans="1:21" s="254" customFormat="1" x14ac:dyDescent="0.2">
      <c r="A111" s="254" t="s">
        <v>368</v>
      </c>
      <c r="B111" s="613">
        <f>'Investor Report'!D694</f>
        <v>29267120.189999998</v>
      </c>
      <c r="D111" s="569"/>
      <c r="E111" s="569"/>
      <c r="F111" s="569"/>
      <c r="G111" s="569"/>
      <c r="H111" s="569"/>
      <c r="I111" s="569"/>
      <c r="J111" s="569"/>
      <c r="K111" s="569"/>
      <c r="L111" s="569"/>
      <c r="M111" s="569"/>
      <c r="N111" s="569"/>
      <c r="O111" s="569"/>
      <c r="P111" s="569"/>
      <c r="Q111" s="569"/>
      <c r="R111" s="569"/>
      <c r="S111" s="569"/>
      <c r="T111" s="569"/>
      <c r="U111" s="569"/>
    </row>
    <row r="112" spans="1:21" s="254" customFormat="1" x14ac:dyDescent="0.2">
      <c r="B112" s="613"/>
      <c r="D112" s="569"/>
      <c r="E112" s="569"/>
      <c r="F112" s="569"/>
      <c r="G112" s="569"/>
      <c r="H112" s="569"/>
      <c r="I112" s="569"/>
      <c r="J112" s="569"/>
      <c r="K112" s="569"/>
      <c r="L112" s="569"/>
      <c r="M112" s="569"/>
      <c r="N112" s="569"/>
      <c r="O112" s="569"/>
      <c r="P112" s="569"/>
      <c r="Q112" s="569"/>
      <c r="R112" s="569"/>
      <c r="S112" s="569"/>
      <c r="T112" s="569"/>
      <c r="U112" s="569"/>
    </row>
    <row r="113" spans="3:21" s="254" customFormat="1" x14ac:dyDescent="0.2">
      <c r="C113" s="569"/>
      <c r="D113" s="569"/>
      <c r="E113" s="569"/>
      <c r="F113" s="569"/>
      <c r="G113" s="569"/>
      <c r="H113" s="569"/>
      <c r="I113" s="569"/>
      <c r="J113" s="569"/>
      <c r="K113" s="569"/>
      <c r="L113" s="569"/>
      <c r="M113" s="569"/>
      <c r="N113" s="569"/>
      <c r="O113" s="569"/>
      <c r="P113" s="569"/>
      <c r="Q113" s="569"/>
      <c r="R113" s="569"/>
      <c r="S113" s="569"/>
      <c r="T113" s="569"/>
      <c r="U113" s="56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05"/>
  <sheetViews>
    <sheetView showGridLines="0" tabSelected="1" view="pageBreakPreview" zoomScale="55" zoomScaleNormal="55" zoomScaleSheetLayoutView="55" zoomScalePageLayoutView="70" workbookViewId="0">
      <selection activeCell="D618" sqref="D618"/>
    </sheetView>
  </sheetViews>
  <sheetFormatPr defaultColWidth="9.140625" defaultRowHeight="15" x14ac:dyDescent="0.2"/>
  <cols>
    <col min="1" max="1" width="50.140625" style="57" customWidth="1"/>
    <col min="2" max="2" width="56.85546875" style="57" customWidth="1"/>
    <col min="3" max="3" width="47.7109375" style="57" customWidth="1"/>
    <col min="4" max="4" width="48.28515625" style="57" customWidth="1"/>
    <col min="5" max="5" width="44" style="57" customWidth="1"/>
    <col min="6" max="6" width="40" style="92" customWidth="1"/>
    <col min="7" max="7" width="20.5703125" style="57" customWidth="1"/>
    <col min="8" max="8" width="19" style="57" customWidth="1"/>
    <col min="9" max="9" width="23.85546875" style="57" customWidth="1"/>
    <col min="10" max="10" width="16.570312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12" t="s">
        <v>434</v>
      </c>
      <c r="B1" s="712"/>
      <c r="C1" s="712"/>
      <c r="D1" s="712"/>
      <c r="E1" s="712"/>
      <c r="F1" s="712"/>
      <c r="G1" s="712"/>
      <c r="H1" s="712"/>
      <c r="I1" s="712"/>
      <c r="J1" s="712"/>
    </row>
    <row r="2" spans="1:10" s="55" customFormat="1" ht="30" x14ac:dyDescent="0.2">
      <c r="A2" s="713" t="s">
        <v>229</v>
      </c>
      <c r="B2" s="713"/>
      <c r="C2" s="713"/>
      <c r="D2" s="713"/>
      <c r="E2" s="713"/>
      <c r="F2" s="713"/>
      <c r="G2" s="713"/>
      <c r="H2" s="713"/>
      <c r="I2" s="713"/>
      <c r="J2" s="713"/>
    </row>
    <row r="3" spans="1:10" ht="18" customHeight="1" x14ac:dyDescent="0.2">
      <c r="A3" s="56"/>
      <c r="B3" s="56"/>
      <c r="C3" s="56"/>
      <c r="D3" s="56"/>
      <c r="E3" s="56"/>
      <c r="F3" s="56"/>
      <c r="G3" s="56"/>
      <c r="H3" s="56"/>
    </row>
    <row r="4" spans="1:10" ht="45.75" customHeight="1" x14ac:dyDescent="0.2">
      <c r="A4" s="714" t="s">
        <v>118</v>
      </c>
      <c r="B4" s="714"/>
      <c r="C4" s="714"/>
      <c r="D4" s="714"/>
      <c r="E4" s="714"/>
      <c r="F4" s="714"/>
      <c r="G4" s="714"/>
      <c r="H4" s="714"/>
      <c r="I4" s="714"/>
      <c r="J4" s="714"/>
    </row>
    <row r="5" spans="1:10" ht="15" customHeight="1" x14ac:dyDescent="0.2">
      <c r="E5" s="58"/>
      <c r="F5" s="56"/>
      <c r="G5" s="56"/>
      <c r="H5" s="56"/>
    </row>
    <row r="6" spans="1:10" ht="18" customHeight="1" x14ac:dyDescent="0.2">
      <c r="A6" s="42" t="s">
        <v>230</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47">
        <v>44561</v>
      </c>
      <c r="F9" s="56"/>
      <c r="G9" s="56"/>
      <c r="H9" s="56"/>
      <c r="I9" s="270"/>
      <c r="J9" s="271"/>
    </row>
    <row r="10" spans="1:10" x14ac:dyDescent="0.2">
      <c r="A10" s="37" t="s">
        <v>156</v>
      </c>
      <c r="B10" s="226">
        <v>44501</v>
      </c>
      <c r="C10" s="61" t="s">
        <v>157</v>
      </c>
      <c r="D10" s="248">
        <v>44530</v>
      </c>
      <c r="F10" s="56"/>
      <c r="G10" s="56"/>
      <c r="H10" s="56"/>
      <c r="I10" s="67"/>
      <c r="J10" s="67"/>
    </row>
    <row r="11" spans="1:10" ht="16.5" thickBot="1" x14ac:dyDescent="0.25">
      <c r="A11" s="63"/>
      <c r="B11" s="64"/>
      <c r="C11" s="63"/>
      <c r="D11" s="63"/>
      <c r="F11" s="56"/>
      <c r="G11" s="56"/>
      <c r="H11" s="56"/>
      <c r="I11" s="270"/>
      <c r="J11" s="271"/>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25" t="s">
        <v>158</v>
      </c>
      <c r="B16" s="750"/>
      <c r="C16" s="4"/>
      <c r="D16" s="4"/>
      <c r="E16" s="69"/>
      <c r="F16" s="69"/>
      <c r="G16" s="69"/>
      <c r="H16" s="67"/>
    </row>
    <row r="17" spans="1:10" ht="16.5" thickBot="1" x14ac:dyDescent="0.25">
      <c r="B17" s="70"/>
      <c r="C17" s="70"/>
      <c r="D17" s="70"/>
      <c r="E17" s="4"/>
      <c r="F17" s="69"/>
      <c r="G17" s="69"/>
      <c r="H17" s="67"/>
    </row>
    <row r="18" spans="1:10" ht="16.5" thickTop="1" x14ac:dyDescent="0.2">
      <c r="A18" s="5"/>
      <c r="B18" s="784" t="s">
        <v>159</v>
      </c>
      <c r="C18" s="785"/>
      <c r="D18" s="715" t="s">
        <v>160</v>
      </c>
      <c r="E18" s="716"/>
      <c r="F18" s="735" t="s">
        <v>161</v>
      </c>
      <c r="G18" s="736"/>
    </row>
    <row r="19" spans="1:10" ht="26.25" customHeight="1" x14ac:dyDescent="0.2">
      <c r="A19" s="67" t="s">
        <v>431</v>
      </c>
      <c r="B19" s="782" t="s">
        <v>432</v>
      </c>
      <c r="C19" s="783"/>
      <c r="D19" s="753" t="s">
        <v>426</v>
      </c>
      <c r="E19" s="754"/>
      <c r="F19" s="751" t="s">
        <v>202</v>
      </c>
      <c r="G19" s="751"/>
    </row>
    <row r="20" spans="1:10" ht="26.25" customHeight="1" x14ac:dyDescent="0.2">
      <c r="A20" s="67" t="s">
        <v>429</v>
      </c>
      <c r="B20" s="786" t="s">
        <v>433</v>
      </c>
      <c r="C20" s="787"/>
      <c r="D20" s="729" t="s">
        <v>430</v>
      </c>
      <c r="E20" s="730"/>
      <c r="F20" s="752"/>
      <c r="G20" s="752"/>
    </row>
    <row r="21" spans="1:10" ht="16.5" thickBot="1" x14ac:dyDescent="0.25">
      <c r="A21" s="63"/>
      <c r="B21" s="64"/>
      <c r="C21" s="63"/>
      <c r="D21" s="63"/>
      <c r="E21" s="63"/>
      <c r="F21" s="72"/>
      <c r="G21" s="73"/>
    </row>
    <row r="22" spans="1:10" ht="16.5" thickTop="1" x14ac:dyDescent="0.2">
      <c r="A22" s="9"/>
      <c r="B22" s="6"/>
      <c r="C22" s="6"/>
      <c r="D22" s="7"/>
      <c r="E22" s="8"/>
      <c r="F22" s="8"/>
      <c r="G22" s="39"/>
      <c r="H22" s="61"/>
    </row>
    <row r="23" spans="1:10" s="335" customFormat="1" ht="19.5" customHeight="1" x14ac:dyDescent="0.2">
      <c r="A23" s="720" t="s">
        <v>204</v>
      </c>
      <c r="B23" s="720"/>
      <c r="C23" s="720"/>
      <c r="D23" s="720"/>
      <c r="E23" s="720"/>
      <c r="F23" s="721"/>
      <c r="G23" s="722"/>
      <c r="H23" s="367"/>
    </row>
    <row r="24" spans="1:10" x14ac:dyDescent="0.2">
      <c r="A24" s="368" t="s">
        <v>672</v>
      </c>
      <c r="E24" s="67"/>
      <c r="F24" s="67"/>
      <c r="G24" s="67"/>
      <c r="H24" s="67"/>
    </row>
    <row r="25" spans="1:10" x14ac:dyDescent="0.2">
      <c r="E25" s="67"/>
      <c r="F25" s="67"/>
      <c r="G25" s="67"/>
      <c r="H25" s="61"/>
    </row>
    <row r="26" spans="1:10" x14ac:dyDescent="0.2">
      <c r="A26" s="74"/>
      <c r="E26" s="67"/>
      <c r="F26" s="67"/>
      <c r="G26" s="67"/>
      <c r="H26" s="67"/>
    </row>
    <row r="27" spans="1:10" x14ac:dyDescent="0.2">
      <c r="E27" s="67"/>
      <c r="F27" s="67"/>
      <c r="G27" s="51"/>
      <c r="H27" s="16"/>
    </row>
    <row r="28" spans="1:10" ht="15.75" x14ac:dyDescent="0.2">
      <c r="A28" s="280" t="s">
        <v>436</v>
      </c>
      <c r="B28" s="281"/>
      <c r="C28" s="281"/>
      <c r="D28" s="281"/>
      <c r="E28" s="282"/>
      <c r="F28" s="67"/>
      <c r="G28" s="67"/>
      <c r="H28" s="61"/>
    </row>
    <row r="29" spans="1:10" ht="17.25" customHeight="1" x14ac:dyDescent="0.2">
      <c r="A29" s="758" t="s">
        <v>537</v>
      </c>
      <c r="B29" s="758"/>
      <c r="C29" s="758"/>
      <c r="D29" s="758"/>
      <c r="E29" s="758"/>
      <c r="F29" s="758"/>
      <c r="G29" s="758"/>
      <c r="H29" s="758"/>
      <c r="I29" s="758"/>
      <c r="J29" s="758"/>
    </row>
    <row r="30" spans="1:10" x14ac:dyDescent="0.2">
      <c r="A30" s="758"/>
      <c r="B30" s="758"/>
      <c r="C30" s="758"/>
      <c r="D30" s="758"/>
      <c r="E30" s="758"/>
      <c r="F30" s="758"/>
      <c r="G30" s="758"/>
      <c r="H30" s="758"/>
      <c r="I30" s="758"/>
      <c r="J30" s="758"/>
    </row>
    <row r="31" spans="1:10" x14ac:dyDescent="0.2">
      <c r="A31" s="758"/>
      <c r="B31" s="758"/>
      <c r="C31" s="758"/>
      <c r="D31" s="758"/>
      <c r="E31" s="758"/>
      <c r="F31" s="758"/>
      <c r="G31" s="758"/>
      <c r="H31" s="758"/>
      <c r="I31" s="758"/>
      <c r="J31" s="758"/>
    </row>
    <row r="32" spans="1:10" ht="15.75" x14ac:dyDescent="0.2">
      <c r="A32" s="280" t="s">
        <v>437</v>
      </c>
      <c r="B32" s="281"/>
      <c r="C32" s="281"/>
      <c r="D32" s="281"/>
      <c r="E32" s="281"/>
      <c r="F32" s="67"/>
      <c r="G32" s="67"/>
      <c r="H32" s="61"/>
    </row>
    <row r="33" spans="1:10" ht="15" customHeight="1" x14ac:dyDescent="0.2">
      <c r="A33" s="759" t="s">
        <v>538</v>
      </c>
      <c r="B33" s="759"/>
      <c r="C33" s="759"/>
      <c r="D33" s="759"/>
      <c r="E33" s="759"/>
      <c r="F33" s="759"/>
      <c r="G33" s="759"/>
      <c r="H33" s="759"/>
      <c r="I33" s="759"/>
      <c r="J33" s="759"/>
    </row>
    <row r="34" spans="1:10" x14ac:dyDescent="0.2">
      <c r="A34" s="759"/>
      <c r="B34" s="759"/>
      <c r="C34" s="759"/>
      <c r="D34" s="759"/>
      <c r="E34" s="759"/>
      <c r="F34" s="759"/>
      <c r="G34" s="759"/>
      <c r="H34" s="759"/>
      <c r="I34" s="759"/>
      <c r="J34" s="759"/>
    </row>
    <row r="35" spans="1:10" x14ac:dyDescent="0.2">
      <c r="A35" s="759"/>
      <c r="B35" s="759"/>
      <c r="C35" s="759"/>
      <c r="D35" s="759"/>
      <c r="E35" s="759"/>
      <c r="F35" s="759"/>
      <c r="G35" s="759"/>
      <c r="H35" s="759"/>
      <c r="I35" s="759"/>
      <c r="J35" s="759"/>
    </row>
    <row r="36" spans="1:10" x14ac:dyDescent="0.2">
      <c r="A36" s="759"/>
      <c r="B36" s="759"/>
      <c r="C36" s="759"/>
      <c r="D36" s="759"/>
      <c r="E36" s="759"/>
      <c r="F36" s="759"/>
      <c r="G36" s="759"/>
      <c r="H36" s="759"/>
      <c r="I36" s="759"/>
      <c r="J36" s="759"/>
    </row>
    <row r="37" spans="1:10" x14ac:dyDescent="0.2">
      <c r="A37" s="759"/>
      <c r="B37" s="759"/>
      <c r="C37" s="759"/>
      <c r="D37" s="759"/>
      <c r="E37" s="759"/>
      <c r="F37" s="759"/>
      <c r="G37" s="759"/>
      <c r="H37" s="759"/>
      <c r="I37" s="759"/>
      <c r="J37" s="759"/>
    </row>
    <row r="38" spans="1:10" x14ac:dyDescent="0.2">
      <c r="E38" s="67"/>
      <c r="F38" s="67"/>
      <c r="G38" s="67"/>
      <c r="H38" s="61"/>
    </row>
    <row r="39" spans="1:10" ht="15.75" x14ac:dyDescent="0.2">
      <c r="A39" s="725" t="s">
        <v>120</v>
      </c>
      <c r="B39" s="725"/>
      <c r="C39" s="725"/>
      <c r="D39" s="725"/>
      <c r="E39" s="726"/>
      <c r="F39" s="726"/>
      <c r="G39" s="726"/>
      <c r="H39" s="726"/>
      <c r="I39" s="726"/>
      <c r="J39" s="726"/>
    </row>
    <row r="40" spans="1:10" x14ac:dyDescent="0.2">
      <c r="E40" s="67"/>
      <c r="F40" s="67"/>
      <c r="G40" s="67"/>
      <c r="H40" s="61"/>
    </row>
    <row r="41" spans="1:10" ht="15.75" x14ac:dyDescent="0.2">
      <c r="A41" s="717" t="s">
        <v>119</v>
      </c>
      <c r="B41" s="718"/>
      <c r="C41" s="718"/>
      <c r="D41" s="718"/>
      <c r="E41" s="719"/>
      <c r="F41" s="719"/>
      <c r="G41" s="719"/>
      <c r="H41" s="719"/>
      <c r="I41" s="719"/>
      <c r="J41" s="719"/>
    </row>
    <row r="42" spans="1:10" x14ac:dyDescent="0.2">
      <c r="E42" s="67"/>
      <c r="F42" s="67"/>
      <c r="G42" s="67"/>
      <c r="H42" s="61"/>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10" x14ac:dyDescent="0.2">
      <c r="E49" s="67"/>
      <c r="F49" s="67"/>
      <c r="G49" s="67"/>
      <c r="H49" s="61"/>
    </row>
    <row r="50" spans="1:10" x14ac:dyDescent="0.2">
      <c r="A50" s="74"/>
      <c r="E50" s="67"/>
      <c r="F50" s="67"/>
      <c r="G50" s="67"/>
      <c r="H50" s="67"/>
    </row>
    <row r="51" spans="1:10" x14ac:dyDescent="0.2">
      <c r="A51" s="74"/>
      <c r="E51" s="67"/>
      <c r="F51" s="67"/>
      <c r="G51" s="67"/>
      <c r="H51" s="67"/>
    </row>
    <row r="52" spans="1:10" x14ac:dyDescent="0.2">
      <c r="A52" s="74"/>
      <c r="E52" s="67"/>
      <c r="F52" s="67"/>
      <c r="G52" s="67"/>
      <c r="H52" s="67"/>
    </row>
    <row r="53" spans="1:10" x14ac:dyDescent="0.2">
      <c r="A53" s="74"/>
      <c r="E53" s="67"/>
      <c r="F53" s="67"/>
      <c r="G53" s="67"/>
      <c r="H53" s="67"/>
    </row>
    <row r="54" spans="1:10" x14ac:dyDescent="0.2">
      <c r="A54" s="74"/>
      <c r="E54" s="67"/>
      <c r="F54" s="67"/>
      <c r="G54" s="67"/>
      <c r="H54" s="67"/>
    </row>
    <row r="55" spans="1:10" x14ac:dyDescent="0.2">
      <c r="A55" s="74"/>
      <c r="E55" s="67"/>
      <c r="F55" s="67"/>
      <c r="G55" s="67"/>
      <c r="H55" s="67"/>
    </row>
    <row r="56" spans="1:10" x14ac:dyDescent="0.2">
      <c r="A56" s="74"/>
      <c r="E56" s="67"/>
      <c r="F56" s="67"/>
      <c r="G56" s="67"/>
      <c r="H56" s="67"/>
    </row>
    <row r="57" spans="1:10" x14ac:dyDescent="0.2">
      <c r="A57" s="74"/>
      <c r="E57" s="67"/>
      <c r="F57" s="67"/>
      <c r="G57" s="67"/>
      <c r="H57" s="67"/>
    </row>
    <row r="58" spans="1:10" x14ac:dyDescent="0.2">
      <c r="A58" s="74"/>
      <c r="E58" s="67"/>
      <c r="F58" s="67"/>
      <c r="G58" s="67"/>
      <c r="H58" s="67"/>
    </row>
    <row r="59" spans="1:10" x14ac:dyDescent="0.2">
      <c r="A59" s="74"/>
      <c r="E59" s="67"/>
      <c r="F59" s="67"/>
      <c r="G59" s="67"/>
      <c r="H59" s="67"/>
    </row>
    <row r="60" spans="1:10" ht="33.6" customHeight="1" x14ac:dyDescent="0.2">
      <c r="A60" s="74"/>
      <c r="E60" s="67"/>
      <c r="F60" s="67"/>
      <c r="G60" s="67"/>
      <c r="H60" s="67"/>
    </row>
    <row r="61" spans="1:10" ht="36" customHeight="1" x14ac:dyDescent="0.2">
      <c r="A61" s="74"/>
      <c r="E61" s="67"/>
      <c r="F61" s="67"/>
      <c r="G61" s="67"/>
      <c r="H61" s="67"/>
    </row>
    <row r="62" spans="1:10" x14ac:dyDescent="0.2">
      <c r="A62" s="74"/>
      <c r="E62" s="67"/>
      <c r="F62" s="67"/>
      <c r="G62" s="67"/>
      <c r="H62" s="67"/>
    </row>
    <row r="63" spans="1:10" hidden="1" x14ac:dyDescent="0.2">
      <c r="A63" s="74"/>
      <c r="E63" s="67"/>
      <c r="F63" s="67"/>
      <c r="G63" s="51"/>
      <c r="H63" s="16"/>
    </row>
    <row r="64" spans="1:10" s="54" customFormat="1" ht="45" x14ac:dyDescent="0.2">
      <c r="A64" s="712" t="s">
        <v>434</v>
      </c>
      <c r="B64" s="712"/>
      <c r="C64" s="712"/>
      <c r="D64" s="712"/>
      <c r="E64" s="712"/>
      <c r="F64" s="712"/>
      <c r="G64" s="712"/>
      <c r="H64" s="712"/>
      <c r="I64" s="712"/>
      <c r="J64" s="712"/>
    </row>
    <row r="65" spans="1:10" s="55" customFormat="1" ht="30" x14ac:dyDescent="0.2">
      <c r="A65" s="213"/>
      <c r="B65" s="213"/>
      <c r="C65" s="213"/>
      <c r="D65" s="213"/>
      <c r="E65" s="212" t="s">
        <v>229</v>
      </c>
      <c r="F65" s="213"/>
      <c r="G65" s="213"/>
      <c r="H65" s="214" t="s">
        <v>4</v>
      </c>
      <c r="I65" s="805">
        <v>44530</v>
      </c>
      <c r="J65" s="805"/>
    </row>
    <row r="66" spans="1:10" s="33" customFormat="1" ht="13.5" thickBot="1" x14ac:dyDescent="0.25"/>
    <row r="67" spans="1:10" s="148" customFormat="1" ht="63" customHeight="1" thickTop="1" x14ac:dyDescent="0.2">
      <c r="A67" s="22" t="s">
        <v>168</v>
      </c>
      <c r="B67" s="186" t="s">
        <v>121</v>
      </c>
      <c r="C67" s="23" t="s">
        <v>122</v>
      </c>
      <c r="D67" s="744" t="s">
        <v>279</v>
      </c>
      <c r="E67" s="745"/>
      <c r="F67" s="745"/>
      <c r="G67" s="745"/>
      <c r="H67" s="745"/>
    </row>
    <row r="68" spans="1:10" s="148" customFormat="1" ht="23.25" customHeight="1" x14ac:dyDescent="0.2">
      <c r="A68" s="28" t="s">
        <v>324</v>
      </c>
      <c r="B68" s="189" t="s">
        <v>742</v>
      </c>
      <c r="C68" s="190" t="s">
        <v>743</v>
      </c>
      <c r="D68" s="738" t="s">
        <v>449</v>
      </c>
      <c r="E68" s="739"/>
      <c r="F68" s="739"/>
      <c r="G68" s="739"/>
      <c r="H68" s="739"/>
      <c r="I68" s="739"/>
    </row>
    <row r="69" spans="1:10" s="148" customFormat="1" ht="23.25" customHeight="1" x14ac:dyDescent="0.2">
      <c r="A69" s="31" t="s">
        <v>434</v>
      </c>
      <c r="B69" s="30" t="s">
        <v>123</v>
      </c>
      <c r="C69" s="30" t="s">
        <v>123</v>
      </c>
      <c r="D69" s="738" t="s">
        <v>181</v>
      </c>
      <c r="E69" s="739"/>
      <c r="F69" s="739"/>
      <c r="G69" s="739"/>
    </row>
    <row r="70" spans="1:10" s="148" customFormat="1" ht="23.25" customHeight="1" x14ac:dyDescent="0.2">
      <c r="A70" s="32" t="s">
        <v>444</v>
      </c>
      <c r="B70" s="30" t="s">
        <v>123</v>
      </c>
      <c r="C70" s="30" t="s">
        <v>123</v>
      </c>
      <c r="D70" s="780" t="s">
        <v>182</v>
      </c>
      <c r="E70" s="781"/>
      <c r="F70" s="781"/>
      <c r="G70" s="781"/>
    </row>
    <row r="71" spans="1:10" s="148" customFormat="1" ht="23.25" customHeight="1" x14ac:dyDescent="0.2">
      <c r="A71" s="29" t="s">
        <v>729</v>
      </c>
      <c r="B71" s="237" t="s">
        <v>744</v>
      </c>
      <c r="C71" s="238" t="s">
        <v>745</v>
      </c>
      <c r="D71" s="738" t="s">
        <v>673</v>
      </c>
      <c r="E71" s="739"/>
      <c r="F71" s="739"/>
      <c r="G71" s="739"/>
    </row>
    <row r="72" spans="1:10" s="148" customFormat="1" ht="23.25" customHeight="1" x14ac:dyDescent="0.2">
      <c r="A72" s="29" t="s">
        <v>183</v>
      </c>
      <c r="B72" s="30" t="s">
        <v>123</v>
      </c>
      <c r="C72" s="30" t="s">
        <v>123</v>
      </c>
      <c r="D72" s="776" t="s">
        <v>450</v>
      </c>
      <c r="E72" s="777"/>
      <c r="F72" s="777"/>
      <c r="G72" s="777"/>
      <c r="I72" s="33"/>
    </row>
    <row r="73" spans="1:10" s="148" customFormat="1" ht="34.9" customHeight="1" x14ac:dyDescent="0.2">
      <c r="A73" s="29" t="s">
        <v>447</v>
      </c>
      <c r="B73" s="287" t="s">
        <v>746</v>
      </c>
      <c r="C73" s="288" t="s">
        <v>747</v>
      </c>
      <c r="D73" s="776" t="s">
        <v>448</v>
      </c>
      <c r="E73" s="777"/>
      <c r="F73" s="777"/>
      <c r="G73" s="777"/>
      <c r="I73" s="33"/>
    </row>
    <row r="74" spans="1:10" s="148" customFormat="1" ht="23.25" customHeight="1" x14ac:dyDescent="0.2">
      <c r="A74" s="29" t="s">
        <v>446</v>
      </c>
      <c r="B74" s="30" t="s">
        <v>123</v>
      </c>
      <c r="C74" s="30" t="s">
        <v>123</v>
      </c>
      <c r="D74" s="289" t="s">
        <v>545</v>
      </c>
      <c r="E74" s="283"/>
      <c r="F74" s="283"/>
      <c r="G74" s="283"/>
      <c r="I74" s="266"/>
    </row>
    <row r="75" spans="1:10" s="148" customFormat="1" ht="29.25" customHeight="1" thickBot="1" x14ac:dyDescent="0.25">
      <c r="A75" s="290" t="s">
        <v>445</v>
      </c>
      <c r="B75" s="291" t="s">
        <v>123</v>
      </c>
      <c r="C75" s="291" t="s">
        <v>123</v>
      </c>
      <c r="D75" s="774" t="s">
        <v>184</v>
      </c>
      <c r="E75" s="775"/>
      <c r="F75" s="775"/>
      <c r="G75" s="775"/>
      <c r="H75" s="177"/>
      <c r="I75" s="33"/>
      <c r="J75" s="263"/>
    </row>
    <row r="76" spans="1:10" s="148" customFormat="1" ht="23.25" customHeight="1" thickTop="1" x14ac:dyDescent="0.2">
      <c r="A76" s="29"/>
      <c r="B76" s="253"/>
      <c r="C76" s="253"/>
      <c r="D76" s="357"/>
      <c r="E76" s="357"/>
      <c r="F76" s="357"/>
      <c r="G76" s="357"/>
      <c r="H76" s="292"/>
      <c r="I76" s="359"/>
      <c r="J76" s="263"/>
    </row>
    <row r="77" spans="1:10" s="148" customFormat="1" ht="23.25" customHeight="1" thickBot="1" x14ac:dyDescent="0.25">
      <c r="A77" s="149" t="s">
        <v>325</v>
      </c>
      <c r="B77" s="147"/>
      <c r="C77" s="147"/>
      <c r="D77" s="147"/>
      <c r="E77" s="147"/>
      <c r="F77" s="147"/>
      <c r="G77" s="150"/>
      <c r="H77" s="150"/>
      <c r="I77" s="150"/>
      <c r="J77" s="150"/>
    </row>
    <row r="78" spans="1:10" s="148" customFormat="1" ht="23.25" customHeight="1" thickTop="1" x14ac:dyDescent="0.2">
      <c r="A78" s="360" t="s">
        <v>326</v>
      </c>
      <c r="B78" s="797" t="s">
        <v>113</v>
      </c>
      <c r="C78" s="798"/>
      <c r="D78" s="497" t="s">
        <v>688</v>
      </c>
      <c r="E78" s="23" t="s">
        <v>380</v>
      </c>
      <c r="F78" s="24" t="s">
        <v>114</v>
      </c>
      <c r="G78" s="744" t="s">
        <v>115</v>
      </c>
      <c r="H78" s="745"/>
      <c r="I78" s="745"/>
    </row>
    <row r="79" spans="1:10" s="148" customFormat="1" ht="60" customHeight="1" x14ac:dyDescent="0.2">
      <c r="A79" s="278" t="s">
        <v>451</v>
      </c>
      <c r="B79" s="788" t="s">
        <v>381</v>
      </c>
      <c r="C79" s="789"/>
      <c r="D79" s="477" t="s">
        <v>690</v>
      </c>
      <c r="E79" s="502" t="s">
        <v>601</v>
      </c>
      <c r="F79" s="503" t="s">
        <v>116</v>
      </c>
      <c r="G79" s="778" t="s">
        <v>471</v>
      </c>
      <c r="H79" s="779"/>
      <c r="I79" s="779"/>
    </row>
    <row r="80" spans="1:10" s="148" customFormat="1" ht="80.25" customHeight="1" x14ac:dyDescent="0.2">
      <c r="A80" s="278" t="s">
        <v>452</v>
      </c>
      <c r="B80" s="790" t="s">
        <v>381</v>
      </c>
      <c r="C80" s="791"/>
      <c r="D80" s="501" t="s">
        <v>691</v>
      </c>
      <c r="E80" s="501" t="s">
        <v>601</v>
      </c>
      <c r="F80" s="504" t="s">
        <v>116</v>
      </c>
      <c r="G80" s="756" t="s">
        <v>470</v>
      </c>
      <c r="H80" s="757"/>
      <c r="I80" s="757"/>
    </row>
    <row r="81" spans="1:10" s="148" customFormat="1" ht="92.25" customHeight="1" x14ac:dyDescent="0.2">
      <c r="A81" s="279" t="s">
        <v>70</v>
      </c>
      <c r="B81" s="790" t="s">
        <v>71</v>
      </c>
      <c r="C81" s="791"/>
      <c r="D81" s="501" t="s">
        <v>689</v>
      </c>
      <c r="E81" s="501" t="s">
        <v>602</v>
      </c>
      <c r="F81" s="504" t="s">
        <v>116</v>
      </c>
      <c r="G81" s="756" t="s">
        <v>472</v>
      </c>
      <c r="H81" s="757"/>
      <c r="I81" s="757"/>
    </row>
    <row r="82" spans="1:10" s="148" customFormat="1" ht="286.5" customHeight="1" x14ac:dyDescent="0.2">
      <c r="A82" s="279" t="s">
        <v>453</v>
      </c>
      <c r="B82" s="790" t="s">
        <v>454</v>
      </c>
      <c r="C82" s="791"/>
      <c r="D82" s="501" t="s">
        <v>692</v>
      </c>
      <c r="E82" s="501" t="s">
        <v>604</v>
      </c>
      <c r="F82" s="504" t="s">
        <v>116</v>
      </c>
      <c r="G82" s="756" t="s">
        <v>677</v>
      </c>
      <c r="H82" s="757"/>
      <c r="I82" s="757"/>
    </row>
    <row r="83" spans="1:10" s="332" customFormat="1" ht="409.6" customHeight="1" x14ac:dyDescent="0.2">
      <c r="A83" s="369" t="s">
        <v>607</v>
      </c>
      <c r="B83" s="802" t="s">
        <v>608</v>
      </c>
      <c r="C83" s="803"/>
      <c r="D83" s="501" t="s">
        <v>483</v>
      </c>
      <c r="E83" s="501" t="s">
        <v>605</v>
      </c>
      <c r="F83" s="504" t="s">
        <v>116</v>
      </c>
      <c r="G83" s="756" t="s">
        <v>676</v>
      </c>
      <c r="H83" s="757"/>
      <c r="I83" s="757"/>
    </row>
    <row r="84" spans="1:10" s="148" customFormat="1" ht="14.25" customHeight="1" x14ac:dyDescent="0.2">
      <c r="A84" s="29"/>
      <c r="B84" s="253"/>
      <c r="C84" s="253"/>
      <c r="D84" s="283"/>
      <c r="E84" s="283"/>
      <c r="F84" s="283"/>
      <c r="G84" s="283"/>
      <c r="H84" s="292"/>
      <c r="I84" s="285"/>
      <c r="J84" s="263"/>
    </row>
    <row r="85" spans="1:10" s="54" customFormat="1" ht="45" x14ac:dyDescent="0.2">
      <c r="A85" s="712" t="s">
        <v>434</v>
      </c>
      <c r="B85" s="712"/>
      <c r="C85" s="712"/>
      <c r="D85" s="712"/>
      <c r="E85" s="712"/>
      <c r="F85" s="712"/>
      <c r="G85" s="712"/>
      <c r="H85" s="712"/>
      <c r="I85" s="712"/>
      <c r="J85" s="712"/>
    </row>
    <row r="86" spans="1:10" s="55" customFormat="1" ht="30" x14ac:dyDescent="0.2">
      <c r="A86" s="213"/>
      <c r="B86" s="213"/>
      <c r="C86" s="213"/>
      <c r="D86" s="213"/>
      <c r="E86" s="284" t="s">
        <v>229</v>
      </c>
      <c r="F86" s="213"/>
      <c r="G86" s="213"/>
      <c r="H86" s="214" t="s">
        <v>4</v>
      </c>
      <c r="I86" s="805">
        <v>44530</v>
      </c>
      <c r="J86" s="805"/>
    </row>
    <row r="87" spans="1:10" s="148" customFormat="1" ht="23.25" customHeight="1" x14ac:dyDescent="0.2">
      <c r="A87" s="29"/>
      <c r="B87" s="253"/>
      <c r="C87" s="253"/>
      <c r="D87" s="283"/>
      <c r="E87" s="283"/>
      <c r="F87" s="283"/>
      <c r="G87" s="283"/>
      <c r="H87" s="292"/>
      <c r="I87" s="285"/>
      <c r="J87" s="263"/>
    </row>
    <row r="88" spans="1:10" s="148" customFormat="1" ht="23.25" customHeight="1" thickBot="1" x14ac:dyDescent="0.25">
      <c r="A88" s="149" t="s">
        <v>517</v>
      </c>
      <c r="B88" s="147"/>
      <c r="C88" s="147"/>
      <c r="D88" s="147"/>
      <c r="E88" s="147"/>
      <c r="F88" s="147"/>
      <c r="G88" s="150"/>
      <c r="H88" s="150"/>
      <c r="I88" s="150"/>
      <c r="J88" s="150"/>
    </row>
    <row r="89" spans="1:10" s="148" customFormat="1" ht="23.25" customHeight="1" thickTop="1" x14ac:dyDescent="0.2">
      <c r="A89" s="360" t="s">
        <v>326</v>
      </c>
      <c r="B89" s="795" t="s">
        <v>113</v>
      </c>
      <c r="C89" s="796"/>
      <c r="D89" s="497" t="s">
        <v>688</v>
      </c>
      <c r="E89" s="23" t="s">
        <v>380</v>
      </c>
      <c r="F89" s="24" t="s">
        <v>114</v>
      </c>
      <c r="G89" s="744" t="s">
        <v>115</v>
      </c>
      <c r="H89" s="745"/>
      <c r="I89" s="745"/>
    </row>
    <row r="90" spans="1:10" s="148" customFormat="1" ht="99" customHeight="1" x14ac:dyDescent="0.2">
      <c r="A90" s="293" t="s">
        <v>455</v>
      </c>
      <c r="B90" s="799" t="s">
        <v>456</v>
      </c>
      <c r="C90" s="800"/>
      <c r="D90" s="505" t="s">
        <v>483</v>
      </c>
      <c r="E90" s="518" t="s">
        <v>609</v>
      </c>
      <c r="F90" s="502" t="s">
        <v>116</v>
      </c>
      <c r="G90" s="740" t="s">
        <v>731</v>
      </c>
      <c r="H90" s="741"/>
      <c r="I90" s="741"/>
    </row>
    <row r="91" spans="1:10" s="148" customFormat="1" ht="73.5" customHeight="1" x14ac:dyDescent="0.2">
      <c r="A91" s="293" t="s">
        <v>457</v>
      </c>
      <c r="B91" s="801" t="s">
        <v>458</v>
      </c>
      <c r="C91" s="757"/>
      <c r="D91" s="509" t="s">
        <v>483</v>
      </c>
      <c r="E91" s="510" t="s">
        <v>609</v>
      </c>
      <c r="F91" s="501" t="s">
        <v>116</v>
      </c>
      <c r="G91" s="742"/>
      <c r="H91" s="743"/>
      <c r="I91" s="743"/>
    </row>
    <row r="92" spans="1:10" s="148" customFormat="1" ht="68.25" customHeight="1" x14ac:dyDescent="0.2">
      <c r="A92" s="293" t="s">
        <v>459</v>
      </c>
      <c r="B92" s="801" t="s">
        <v>461</v>
      </c>
      <c r="C92" s="757"/>
      <c r="D92" s="509" t="s">
        <v>483</v>
      </c>
      <c r="E92" s="510" t="s">
        <v>609</v>
      </c>
      <c r="F92" s="501" t="s">
        <v>116</v>
      </c>
      <c r="G92" s="742"/>
      <c r="H92" s="743"/>
      <c r="I92" s="743"/>
    </row>
    <row r="93" spans="1:10" s="148" customFormat="1" ht="101.45" customHeight="1" x14ac:dyDescent="0.2">
      <c r="A93" s="293" t="s">
        <v>460</v>
      </c>
      <c r="B93" s="801" t="s">
        <v>463</v>
      </c>
      <c r="C93" s="757"/>
      <c r="D93" s="509" t="s">
        <v>483</v>
      </c>
      <c r="E93" s="510" t="s">
        <v>609</v>
      </c>
      <c r="F93" s="501" t="s">
        <v>116</v>
      </c>
      <c r="G93" s="742"/>
      <c r="H93" s="743"/>
      <c r="I93" s="743"/>
    </row>
    <row r="94" spans="1:10" s="148" customFormat="1" ht="115.9" customHeight="1" x14ac:dyDescent="0.2">
      <c r="A94" s="293" t="s">
        <v>464</v>
      </c>
      <c r="B94" s="801" t="s">
        <v>465</v>
      </c>
      <c r="C94" s="757"/>
      <c r="D94" s="509" t="s">
        <v>483</v>
      </c>
      <c r="E94" s="510" t="s">
        <v>610</v>
      </c>
      <c r="F94" s="501" t="s">
        <v>116</v>
      </c>
      <c r="G94" s="742"/>
      <c r="H94" s="743"/>
      <c r="I94" s="743"/>
    </row>
    <row r="95" spans="1:10" s="148" customFormat="1" ht="156.6" customHeight="1" x14ac:dyDescent="0.2">
      <c r="A95" s="293" t="s">
        <v>466</v>
      </c>
      <c r="B95" s="801" t="s">
        <v>546</v>
      </c>
      <c r="C95" s="757"/>
      <c r="D95" s="509" t="s">
        <v>483</v>
      </c>
      <c r="E95" s="510" t="s">
        <v>605</v>
      </c>
      <c r="F95" s="501" t="s">
        <v>116</v>
      </c>
      <c r="G95" s="742"/>
      <c r="H95" s="743"/>
      <c r="I95" s="743"/>
    </row>
    <row r="96" spans="1:10" s="148" customFormat="1" ht="171" customHeight="1" x14ac:dyDescent="0.2">
      <c r="A96" s="794" t="s">
        <v>606</v>
      </c>
      <c r="B96" s="748" t="s">
        <v>727</v>
      </c>
      <c r="C96" s="749"/>
      <c r="D96" s="509" t="s">
        <v>483</v>
      </c>
      <c r="E96" s="762" t="s">
        <v>605</v>
      </c>
      <c r="F96" s="501" t="s">
        <v>116</v>
      </c>
      <c r="G96" s="806" t="s">
        <v>728</v>
      </c>
      <c r="H96" s="807"/>
      <c r="I96" s="807"/>
    </row>
    <row r="97" spans="1:10" s="148" customFormat="1" ht="21.75" customHeight="1" x14ac:dyDescent="0.2">
      <c r="A97" s="794"/>
      <c r="B97" s="748"/>
      <c r="C97" s="749"/>
      <c r="D97" s="509"/>
      <c r="E97" s="762"/>
      <c r="F97" s="501"/>
      <c r="G97" s="806"/>
      <c r="H97" s="807"/>
      <c r="I97" s="807"/>
    </row>
    <row r="98" spans="1:10" s="148" customFormat="1" ht="39" customHeight="1" x14ac:dyDescent="0.2">
      <c r="A98" s="348"/>
      <c r="B98" s="692"/>
      <c r="C98" s="692"/>
      <c r="D98" s="760"/>
      <c r="E98" s="760"/>
      <c r="F98" s="760"/>
      <c r="G98" s="760"/>
      <c r="H98" s="737"/>
      <c r="I98" s="737"/>
      <c r="J98" s="737"/>
    </row>
    <row r="99" spans="1:10" s="54" customFormat="1" ht="45" x14ac:dyDescent="0.2">
      <c r="A99" s="712" t="s">
        <v>434</v>
      </c>
      <c r="B99" s="712"/>
      <c r="C99" s="712"/>
      <c r="D99" s="712"/>
      <c r="E99" s="712"/>
      <c r="F99" s="712"/>
      <c r="G99" s="712"/>
      <c r="H99" s="712"/>
      <c r="I99" s="712"/>
      <c r="J99" s="712"/>
    </row>
    <row r="100" spans="1:10" s="55" customFormat="1" ht="30" x14ac:dyDescent="0.2">
      <c r="A100" s="213"/>
      <c r="B100" s="213"/>
      <c r="C100" s="213"/>
      <c r="D100" s="213"/>
      <c r="E100" s="325" t="s">
        <v>229</v>
      </c>
      <c r="F100" s="213"/>
      <c r="G100" s="213"/>
      <c r="H100" s="214" t="s">
        <v>4</v>
      </c>
      <c r="I100" s="805">
        <v>44530</v>
      </c>
      <c r="J100" s="805"/>
    </row>
    <row r="101" spans="1:10" s="148" customFormat="1" ht="23.25" customHeight="1" x14ac:dyDescent="0.2">
      <c r="A101" s="29"/>
      <c r="B101" s="253"/>
      <c r="C101" s="253"/>
      <c r="D101" s="327"/>
      <c r="E101" s="327"/>
      <c r="F101" s="327"/>
      <c r="G101" s="327"/>
      <c r="H101" s="292"/>
      <c r="I101" s="326"/>
      <c r="J101" s="263"/>
    </row>
    <row r="102" spans="1:10" s="148" customFormat="1" ht="23.25" customHeight="1" thickBot="1" x14ac:dyDescent="0.25">
      <c r="A102" s="149" t="s">
        <v>517</v>
      </c>
      <c r="B102" s="147"/>
      <c r="C102" s="147"/>
      <c r="D102" s="147"/>
      <c r="E102" s="147"/>
      <c r="F102" s="147"/>
      <c r="G102" s="150"/>
      <c r="H102" s="150"/>
      <c r="I102" s="150"/>
      <c r="J102" s="150"/>
    </row>
    <row r="103" spans="1:10" s="148" customFormat="1" ht="23.25" customHeight="1" thickTop="1" x14ac:dyDescent="0.2">
      <c r="A103" s="360" t="s">
        <v>326</v>
      </c>
      <c r="B103" s="797" t="s">
        <v>113</v>
      </c>
      <c r="C103" s="798"/>
      <c r="D103" s="497" t="s">
        <v>688</v>
      </c>
      <c r="E103" s="23" t="s">
        <v>380</v>
      </c>
      <c r="F103" s="24" t="s">
        <v>114</v>
      </c>
      <c r="G103" s="744" t="s">
        <v>115</v>
      </c>
      <c r="H103" s="745"/>
      <c r="I103" s="745"/>
    </row>
    <row r="104" spans="1:10" s="148" customFormat="1" ht="120.6" customHeight="1" x14ac:dyDescent="0.2">
      <c r="A104" s="348" t="s">
        <v>462</v>
      </c>
      <c r="B104" s="746" t="s">
        <v>612</v>
      </c>
      <c r="C104" s="747"/>
      <c r="D104" s="511"/>
      <c r="E104" s="514" t="s">
        <v>611</v>
      </c>
      <c r="F104" s="516" t="s">
        <v>116</v>
      </c>
      <c r="G104" s="770" t="s">
        <v>467</v>
      </c>
      <c r="H104" s="771"/>
      <c r="I104" s="771"/>
    </row>
    <row r="105" spans="1:10" s="148" customFormat="1" ht="264" customHeight="1" x14ac:dyDescent="0.2">
      <c r="A105" s="348" t="s">
        <v>528</v>
      </c>
      <c r="B105" s="748" t="s">
        <v>529</v>
      </c>
      <c r="C105" s="749"/>
      <c r="D105" s="509" t="s">
        <v>689</v>
      </c>
      <c r="E105" s="515" t="s">
        <v>603</v>
      </c>
      <c r="F105" s="516" t="s">
        <v>116</v>
      </c>
      <c r="G105" s="755" t="s">
        <v>732</v>
      </c>
      <c r="H105" s="743"/>
      <c r="I105" s="743"/>
      <c r="J105" s="670"/>
    </row>
    <row r="106" spans="1:10" s="148" customFormat="1" ht="83.25" customHeight="1" x14ac:dyDescent="0.2">
      <c r="A106" s="348" t="s">
        <v>468</v>
      </c>
      <c r="B106" s="691" t="s">
        <v>617</v>
      </c>
      <c r="C106" s="693"/>
      <c r="D106" s="509" t="s">
        <v>483</v>
      </c>
      <c r="E106" s="515" t="s">
        <v>613</v>
      </c>
      <c r="F106" s="516" t="s">
        <v>116</v>
      </c>
      <c r="G106" s="691" t="s">
        <v>469</v>
      </c>
      <c r="H106" s="692"/>
      <c r="I106" s="692"/>
    </row>
    <row r="107" spans="1:10" s="148" customFormat="1" ht="173.25" customHeight="1" x14ac:dyDescent="0.2">
      <c r="A107" s="348" t="s">
        <v>473</v>
      </c>
      <c r="B107" s="691" t="s">
        <v>474</v>
      </c>
      <c r="C107" s="693"/>
      <c r="D107" s="509" t="s">
        <v>476</v>
      </c>
      <c r="E107" s="515" t="s">
        <v>614</v>
      </c>
      <c r="F107" s="516" t="s">
        <v>116</v>
      </c>
      <c r="G107" s="691" t="s">
        <v>475</v>
      </c>
      <c r="H107" s="692"/>
      <c r="I107" s="692"/>
    </row>
    <row r="108" spans="1:10" s="148" customFormat="1" ht="409.15" customHeight="1" x14ac:dyDescent="0.2">
      <c r="A108" s="804" t="s">
        <v>124</v>
      </c>
      <c r="B108" s="748" t="s">
        <v>618</v>
      </c>
      <c r="C108" s="749"/>
      <c r="D108" s="512"/>
      <c r="E108" s="769" t="s">
        <v>619</v>
      </c>
      <c r="F108" s="694" t="s">
        <v>116</v>
      </c>
      <c r="G108" s="808" t="s">
        <v>475</v>
      </c>
      <c r="H108" s="809"/>
      <c r="I108" s="809"/>
    </row>
    <row r="109" spans="1:10" s="148" customFormat="1" ht="69" customHeight="1" x14ac:dyDescent="0.2">
      <c r="A109" s="804"/>
      <c r="B109" s="748"/>
      <c r="C109" s="749"/>
      <c r="D109" s="513"/>
      <c r="E109" s="769"/>
      <c r="F109" s="694"/>
      <c r="G109" s="808"/>
      <c r="H109" s="809"/>
      <c r="I109" s="809"/>
    </row>
    <row r="110" spans="1:10" s="148" customFormat="1" ht="11.25" customHeight="1" x14ac:dyDescent="0.2">
      <c r="A110" s="29"/>
      <c r="B110" s="253"/>
      <c r="C110" s="253"/>
      <c r="D110" s="327"/>
      <c r="E110" s="327"/>
      <c r="F110" s="327"/>
      <c r="G110" s="327"/>
      <c r="H110" s="292"/>
      <c r="I110" s="326"/>
      <c r="J110" s="263"/>
    </row>
    <row r="111" spans="1:10" s="148" customFormat="1" ht="3.75" customHeight="1" x14ac:dyDescent="0.2">
      <c r="A111" s="29"/>
      <c r="B111" s="253"/>
      <c r="C111" s="253"/>
      <c r="D111" s="327"/>
      <c r="E111" s="327"/>
      <c r="F111" s="327"/>
      <c r="G111" s="327"/>
      <c r="H111" s="292"/>
      <c r="I111" s="326"/>
      <c r="J111" s="263"/>
    </row>
    <row r="112" spans="1:10" s="54" customFormat="1" ht="14.25" customHeight="1" x14ac:dyDescent="0.2"/>
    <row r="113" spans="1:10" s="54" customFormat="1" ht="12.75" customHeight="1" x14ac:dyDescent="0.2"/>
    <row r="114" spans="1:10" s="54" customFormat="1" ht="44.25" x14ac:dyDescent="0.2"/>
    <row r="115" spans="1:10" s="54" customFormat="1" ht="36" customHeight="1" x14ac:dyDescent="0.2">
      <c r="A115" s="712" t="s">
        <v>434</v>
      </c>
      <c r="B115" s="712"/>
      <c r="C115" s="712"/>
      <c r="D115" s="712"/>
      <c r="E115" s="712"/>
      <c r="F115" s="712"/>
      <c r="G115" s="712"/>
      <c r="H115" s="712"/>
      <c r="I115" s="712"/>
      <c r="J115" s="712"/>
    </row>
    <row r="116" spans="1:10" s="55" customFormat="1" ht="30" x14ac:dyDescent="0.2">
      <c r="A116" s="213"/>
      <c r="B116" s="213"/>
      <c r="C116" s="213"/>
      <c r="D116" s="213"/>
      <c r="E116" s="325" t="s">
        <v>229</v>
      </c>
      <c r="F116" s="213"/>
      <c r="G116" s="213"/>
      <c r="H116" s="214" t="s">
        <v>4</v>
      </c>
      <c r="I116" s="805">
        <v>44530</v>
      </c>
      <c r="J116" s="805"/>
    </row>
    <row r="117" spans="1:10" s="331" customFormat="1" ht="12.75" customHeight="1" thickBot="1" x14ac:dyDescent="0.25">
      <c r="A117" s="349"/>
      <c r="B117" s="349"/>
      <c r="C117" s="349"/>
      <c r="D117" s="349"/>
      <c r="E117" s="350"/>
      <c r="F117" s="349"/>
      <c r="G117" s="349"/>
      <c r="H117" s="349"/>
      <c r="I117" s="351"/>
      <c r="J117" s="352"/>
    </row>
    <row r="118" spans="1:10" s="148" customFormat="1" ht="26.25" customHeight="1" thickTop="1" x14ac:dyDescent="0.2">
      <c r="A118" s="347" t="s">
        <v>175</v>
      </c>
      <c r="B118" s="43"/>
      <c r="C118" s="495" t="s">
        <v>555</v>
      </c>
      <c r="D118" s="506" t="s">
        <v>556</v>
      </c>
      <c r="E118" s="506" t="s">
        <v>734</v>
      </c>
      <c r="F118" s="292"/>
      <c r="G118" s="324"/>
      <c r="H118" s="320"/>
    </row>
    <row r="119" spans="1:10" s="148" customFormat="1" ht="15.75" x14ac:dyDescent="0.2">
      <c r="A119" s="37"/>
      <c r="B119" s="9" t="s">
        <v>154</v>
      </c>
      <c r="C119" s="508">
        <v>44043</v>
      </c>
      <c r="D119" s="507">
        <v>44043</v>
      </c>
      <c r="E119" s="507">
        <v>44372</v>
      </c>
      <c r="F119" s="292"/>
      <c r="G119" s="324"/>
      <c r="H119" s="320"/>
    </row>
    <row r="120" spans="1:10" s="148" customFormat="1" ht="15.75" x14ac:dyDescent="0.2">
      <c r="A120" s="37"/>
      <c r="B120" s="9" t="s">
        <v>176</v>
      </c>
      <c r="C120" s="229" t="s">
        <v>179</v>
      </c>
      <c r="D120" s="478" t="s">
        <v>179</v>
      </c>
      <c r="E120" s="478" t="s">
        <v>179</v>
      </c>
      <c r="F120" s="292"/>
      <c r="G120" s="324"/>
      <c r="H120" s="320"/>
    </row>
    <row r="121" spans="1:10" s="148" customFormat="1" ht="15.75" x14ac:dyDescent="0.2">
      <c r="A121" s="37"/>
      <c r="B121" s="9" t="s">
        <v>177</v>
      </c>
      <c r="C121" s="229" t="s">
        <v>179</v>
      </c>
      <c r="D121" s="478" t="s">
        <v>179</v>
      </c>
      <c r="E121" s="478" t="s">
        <v>179</v>
      </c>
      <c r="F121" s="292"/>
      <c r="G121" s="324"/>
      <c r="H121" s="320"/>
    </row>
    <row r="122" spans="1:10" s="148" customFormat="1" ht="15.75" x14ac:dyDescent="0.2">
      <c r="A122" s="37"/>
      <c r="B122" s="9" t="s">
        <v>72</v>
      </c>
      <c r="C122" s="229" t="s">
        <v>73</v>
      </c>
      <c r="D122" s="478" t="s">
        <v>73</v>
      </c>
      <c r="E122" s="478" t="s">
        <v>73</v>
      </c>
      <c r="F122" s="292"/>
      <c r="G122" s="324"/>
      <c r="H122" s="320"/>
    </row>
    <row r="123" spans="1:10" s="332" customFormat="1" ht="15.75" x14ac:dyDescent="0.2">
      <c r="A123" s="336"/>
      <c r="B123" s="341" t="s">
        <v>74</v>
      </c>
      <c r="C123" s="339">
        <v>350000000</v>
      </c>
      <c r="D123" s="479">
        <v>500000000</v>
      </c>
      <c r="E123" s="479">
        <v>350000000</v>
      </c>
      <c r="F123" s="345"/>
      <c r="G123" s="344"/>
      <c r="H123" s="343"/>
    </row>
    <row r="124" spans="1:10" s="332" customFormat="1" ht="15.75" x14ac:dyDescent="0.2">
      <c r="A124" s="334" t="s">
        <v>75</v>
      </c>
      <c r="B124" s="341" t="s">
        <v>76</v>
      </c>
      <c r="C124" s="339">
        <v>350000000</v>
      </c>
      <c r="D124" s="479">
        <v>500000000</v>
      </c>
      <c r="E124" s="479">
        <v>350000000</v>
      </c>
      <c r="F124" s="345"/>
      <c r="G124" s="344"/>
      <c r="H124" s="343"/>
    </row>
    <row r="125" spans="1:10" s="148" customFormat="1" ht="15.75" x14ac:dyDescent="0.2">
      <c r="A125" s="16"/>
      <c r="B125" s="9" t="s">
        <v>201</v>
      </c>
      <c r="C125" s="152">
        <v>0</v>
      </c>
      <c r="D125" s="480">
        <v>0</v>
      </c>
      <c r="E125" s="480">
        <v>0</v>
      </c>
      <c r="F125" s="292"/>
      <c r="G125" s="324"/>
      <c r="H125" s="320"/>
    </row>
    <row r="126" spans="1:10" s="148" customFormat="1" ht="15.75" x14ac:dyDescent="0.2">
      <c r="A126" s="37"/>
      <c r="B126" s="9" t="s">
        <v>77</v>
      </c>
      <c r="C126" s="152">
        <v>350000000</v>
      </c>
      <c r="D126" s="480">
        <v>500000000</v>
      </c>
      <c r="E126" s="480">
        <v>350000000</v>
      </c>
      <c r="F126" s="292"/>
      <c r="G126" s="324"/>
      <c r="H126" s="320"/>
    </row>
    <row r="127" spans="1:10" s="148" customFormat="1" ht="15.75" x14ac:dyDescent="0.2">
      <c r="A127" s="37"/>
      <c r="B127" s="9" t="s">
        <v>78</v>
      </c>
      <c r="C127" s="215">
        <v>1</v>
      </c>
      <c r="D127" s="481">
        <v>1</v>
      </c>
      <c r="E127" s="481">
        <v>1</v>
      </c>
      <c r="F127" s="292"/>
      <c r="G127" s="324"/>
      <c r="H127" s="320"/>
    </row>
    <row r="128" spans="1:10" s="148" customFormat="1" ht="15.75" x14ac:dyDescent="0.2">
      <c r="A128" s="37"/>
      <c r="B128" s="9" t="s">
        <v>79</v>
      </c>
      <c r="C128" s="215">
        <v>1</v>
      </c>
      <c r="D128" s="481">
        <v>1</v>
      </c>
      <c r="E128" s="481">
        <v>1</v>
      </c>
      <c r="F128" s="292"/>
      <c r="G128" s="324"/>
      <c r="H128" s="320"/>
    </row>
    <row r="129" spans="1:8" s="148" customFormat="1" ht="15.75" x14ac:dyDescent="0.2">
      <c r="A129" s="37"/>
      <c r="B129" s="9" t="s">
        <v>331</v>
      </c>
      <c r="C129" s="229">
        <v>45132</v>
      </c>
      <c r="D129" s="478">
        <v>45833</v>
      </c>
      <c r="E129" s="478">
        <v>46230</v>
      </c>
      <c r="F129" s="292"/>
      <c r="G129" s="324"/>
      <c r="H129" s="320"/>
    </row>
    <row r="130" spans="1:8" s="148" customFormat="1" ht="15.75" x14ac:dyDescent="0.2">
      <c r="A130" s="37"/>
      <c r="B130" s="9" t="s">
        <v>80</v>
      </c>
      <c r="C130" s="229">
        <v>63000</v>
      </c>
      <c r="D130" s="478">
        <v>63000</v>
      </c>
      <c r="E130" s="478">
        <v>63365</v>
      </c>
      <c r="F130" s="292"/>
      <c r="G130" s="324"/>
      <c r="H130" s="320"/>
    </row>
    <row r="131" spans="1:8" s="148" customFormat="1" ht="15.75" x14ac:dyDescent="0.2">
      <c r="A131" s="37"/>
      <c r="B131" s="9" t="s">
        <v>548</v>
      </c>
      <c r="C131" s="151" t="s">
        <v>550</v>
      </c>
      <c r="D131" s="482" t="s">
        <v>552</v>
      </c>
      <c r="E131" s="482" t="s">
        <v>735</v>
      </c>
      <c r="F131" s="292"/>
      <c r="G131" s="324"/>
      <c r="H131" s="320"/>
    </row>
    <row r="132" spans="1:8" s="148" customFormat="1" ht="15.75" x14ac:dyDescent="0.2">
      <c r="A132" s="37"/>
      <c r="B132" s="9" t="s">
        <v>549</v>
      </c>
      <c r="C132" s="317" t="s">
        <v>551</v>
      </c>
      <c r="D132" s="483" t="s">
        <v>169</v>
      </c>
      <c r="E132" s="483" t="s">
        <v>736</v>
      </c>
      <c r="F132" s="292"/>
      <c r="G132" s="324"/>
      <c r="H132" s="320"/>
    </row>
    <row r="133" spans="1:8" s="148" customFormat="1" ht="15.75" x14ac:dyDescent="0.2">
      <c r="A133" s="37"/>
      <c r="B133" s="9" t="s">
        <v>81</v>
      </c>
      <c r="C133" s="151" t="s">
        <v>82</v>
      </c>
      <c r="D133" s="482" t="s">
        <v>82</v>
      </c>
      <c r="E133" s="482" t="s">
        <v>82</v>
      </c>
      <c r="F133" s="292"/>
      <c r="G133" s="324"/>
      <c r="H133" s="320"/>
    </row>
    <row r="134" spans="1:8" s="148" customFormat="1" ht="15.75" x14ac:dyDescent="0.2">
      <c r="A134" s="77"/>
      <c r="B134" s="45" t="s">
        <v>83</v>
      </c>
      <c r="C134" s="153" t="s">
        <v>218</v>
      </c>
      <c r="D134" s="484" t="s">
        <v>218</v>
      </c>
      <c r="E134" s="484" t="s">
        <v>218</v>
      </c>
      <c r="F134" s="292"/>
      <c r="G134" s="324"/>
      <c r="H134" s="320"/>
    </row>
    <row r="135" spans="1:8" s="148" customFormat="1" ht="15.75" x14ac:dyDescent="0.2">
      <c r="A135" s="37"/>
      <c r="B135" s="9" t="s">
        <v>84</v>
      </c>
      <c r="C135" s="230">
        <v>44526</v>
      </c>
      <c r="D135" s="485">
        <v>44526</v>
      </c>
      <c r="E135" s="485">
        <v>44526</v>
      </c>
      <c r="F135" s="292"/>
      <c r="G135" s="324"/>
      <c r="H135" s="320"/>
    </row>
    <row r="136" spans="1:8" s="148" customFormat="1" ht="15.75" x14ac:dyDescent="0.2">
      <c r="A136" s="37"/>
      <c r="B136" s="9" t="s">
        <v>85</v>
      </c>
      <c r="C136" s="316">
        <v>44559</v>
      </c>
      <c r="D136" s="486">
        <v>44559</v>
      </c>
      <c r="E136" s="486">
        <v>44559</v>
      </c>
      <c r="F136" s="292"/>
      <c r="G136" s="324"/>
      <c r="H136" s="320"/>
    </row>
    <row r="137" spans="1:8" s="148" customFormat="1" ht="15.75" x14ac:dyDescent="0.2">
      <c r="A137" s="16"/>
      <c r="B137" s="9" t="s">
        <v>86</v>
      </c>
      <c r="C137" s="198">
        <v>33</v>
      </c>
      <c r="D137" s="198">
        <v>33</v>
      </c>
      <c r="E137" s="198">
        <v>33</v>
      </c>
      <c r="F137" s="292"/>
      <c r="G137" s="324"/>
      <c r="H137" s="320"/>
    </row>
    <row r="138" spans="1:8" s="148" customFormat="1" ht="15.75" x14ac:dyDescent="0.2">
      <c r="A138" s="37"/>
      <c r="B138" s="9" t="s">
        <v>87</v>
      </c>
      <c r="C138" s="48" t="s">
        <v>435</v>
      </c>
      <c r="D138" s="487" t="s">
        <v>435</v>
      </c>
      <c r="E138" s="487" t="s">
        <v>435</v>
      </c>
      <c r="F138" s="292"/>
      <c r="G138" s="324"/>
      <c r="H138" s="320"/>
    </row>
    <row r="139" spans="1:8" s="332" customFormat="1" ht="15.75" x14ac:dyDescent="0.2">
      <c r="A139" s="334" t="s">
        <v>166</v>
      </c>
      <c r="B139" s="341" t="s">
        <v>88</v>
      </c>
      <c r="C139" s="337">
        <v>4.7000000000000002E-3</v>
      </c>
      <c r="D139" s="488">
        <v>5.7000000000000002E-3</v>
      </c>
      <c r="E139" s="488">
        <v>3.0000000000000001E-3</v>
      </c>
      <c r="F139" s="345"/>
      <c r="G139" s="344"/>
      <c r="H139" s="343"/>
    </row>
    <row r="140" spans="1:8" s="332" customFormat="1" ht="21" customHeight="1" x14ac:dyDescent="0.2">
      <c r="A140" s="336"/>
      <c r="B140" s="374" t="s">
        <v>89</v>
      </c>
      <c r="C140" s="337">
        <v>7.1770000000000004E-4</v>
      </c>
      <c r="D140" s="488">
        <v>7.1770000000000004E-4</v>
      </c>
      <c r="E140" s="488">
        <v>7.1770000000000004E-4</v>
      </c>
      <c r="F140" s="345"/>
      <c r="G140" s="344"/>
      <c r="H140" s="343"/>
    </row>
    <row r="141" spans="1:8" s="332" customFormat="1" ht="15.75" x14ac:dyDescent="0.2">
      <c r="A141" s="336"/>
      <c r="B141" s="374" t="s">
        <v>90</v>
      </c>
      <c r="C141" s="337">
        <v>5.4177000000000001E-3</v>
      </c>
      <c r="D141" s="488">
        <v>6.4177000000000001E-3</v>
      </c>
      <c r="E141" s="488">
        <v>3.7177E-3</v>
      </c>
      <c r="F141" s="345"/>
      <c r="G141" s="344"/>
      <c r="H141" s="343"/>
    </row>
    <row r="142" spans="1:8" s="332" customFormat="1" ht="15.75" x14ac:dyDescent="0.2">
      <c r="A142" s="336"/>
      <c r="B142" s="374" t="s">
        <v>54</v>
      </c>
      <c r="C142" s="375">
        <v>171500</v>
      </c>
      <c r="D142" s="489">
        <v>290000</v>
      </c>
      <c r="E142" s="489">
        <v>119000.00000000001</v>
      </c>
      <c r="F142" s="345"/>
      <c r="G142" s="344"/>
      <c r="H142" s="343"/>
    </row>
    <row r="143" spans="1:8" s="148" customFormat="1" ht="15.75" x14ac:dyDescent="0.2">
      <c r="A143" s="37"/>
      <c r="B143" s="268" t="s">
        <v>91</v>
      </c>
      <c r="C143" s="216" t="s">
        <v>169</v>
      </c>
      <c r="D143" s="490" t="s">
        <v>169</v>
      </c>
      <c r="E143" s="490" t="s">
        <v>169</v>
      </c>
      <c r="F143" s="292"/>
      <c r="G143" s="324"/>
      <c r="H143" s="320"/>
    </row>
    <row r="144" spans="1:8" s="148" customFormat="1" ht="15.75" x14ac:dyDescent="0.2">
      <c r="A144" s="36"/>
      <c r="B144" s="269" t="s">
        <v>92</v>
      </c>
      <c r="C144" s="217" t="s">
        <v>169</v>
      </c>
      <c r="D144" s="491" t="s">
        <v>169</v>
      </c>
      <c r="E144" s="491" t="s">
        <v>169</v>
      </c>
      <c r="F144" s="292"/>
      <c r="G144" s="324"/>
      <c r="H144" s="320"/>
    </row>
    <row r="145" spans="1:10" s="148" customFormat="1" ht="15.75" x14ac:dyDescent="0.2">
      <c r="A145" s="37" t="s">
        <v>180</v>
      </c>
      <c r="B145" s="38" t="s">
        <v>93</v>
      </c>
      <c r="C145" s="318">
        <v>44559</v>
      </c>
      <c r="D145" s="492">
        <v>44559</v>
      </c>
      <c r="E145" s="492">
        <v>44559</v>
      </c>
      <c r="F145" s="292"/>
      <c r="G145" s="324"/>
      <c r="H145" s="320"/>
    </row>
    <row r="146" spans="1:10" s="148" customFormat="1" ht="15.75" x14ac:dyDescent="0.2">
      <c r="A146" s="37"/>
      <c r="B146" s="44" t="s">
        <v>94</v>
      </c>
      <c r="C146" s="319" t="s">
        <v>553</v>
      </c>
      <c r="D146" s="493" t="s">
        <v>553</v>
      </c>
      <c r="E146" s="493" t="s">
        <v>553</v>
      </c>
      <c r="F146" s="292"/>
      <c r="G146" s="324"/>
      <c r="H146" s="320"/>
    </row>
    <row r="147" spans="1:10" s="148" customFormat="1" ht="9.75" customHeight="1" thickBot="1" x14ac:dyDescent="0.25">
      <c r="A147" s="154"/>
      <c r="B147" s="154"/>
      <c r="C147" s="155"/>
      <c r="D147" s="494"/>
      <c r="E147" s="494"/>
      <c r="F147" s="292"/>
      <c r="G147" s="324"/>
      <c r="H147" s="263"/>
    </row>
    <row r="148" spans="1:10" s="148" customFormat="1" ht="14.25" customHeight="1" thickTop="1" x14ac:dyDescent="0.2">
      <c r="A148" s="37"/>
      <c r="B148" s="37"/>
      <c r="C148" s="37"/>
      <c r="D148" s="69"/>
      <c r="E148" s="69"/>
      <c r="F148" s="69"/>
      <c r="G148" s="635"/>
      <c r="H148" s="292"/>
      <c r="I148" s="171"/>
      <c r="J148" s="263"/>
    </row>
    <row r="149" spans="1:10" s="148" customFormat="1" ht="2.25" customHeight="1" thickBot="1" x14ac:dyDescent="0.25">
      <c r="A149" s="349"/>
      <c r="B149" s="349"/>
      <c r="C149" s="349"/>
      <c r="D149" s="349"/>
      <c r="E149" s="350"/>
      <c r="F149" s="349"/>
      <c r="G149" s="349"/>
      <c r="H149" s="69"/>
      <c r="I149" s="69"/>
      <c r="J149" s="263"/>
    </row>
    <row r="150" spans="1:10" s="148" customFormat="1" ht="33" customHeight="1" thickTop="1" x14ac:dyDescent="0.2">
      <c r="A150" s="792" t="s">
        <v>600</v>
      </c>
      <c r="B150" s="793"/>
      <c r="C150" s="495" t="s">
        <v>481</v>
      </c>
      <c r="D150" s="495" t="s">
        <v>482</v>
      </c>
      <c r="E150" s="517" t="s">
        <v>547</v>
      </c>
      <c r="F150" s="69"/>
      <c r="G150" s="69"/>
      <c r="H150" s="263"/>
    </row>
    <row r="151" spans="1:10" s="148" customFormat="1" ht="15.75" x14ac:dyDescent="0.2">
      <c r="A151" s="37"/>
      <c r="B151" s="9" t="s">
        <v>154</v>
      </c>
      <c r="C151" s="496">
        <v>44043</v>
      </c>
      <c r="D151" s="496">
        <v>44043</v>
      </c>
      <c r="E151" s="507">
        <v>44043</v>
      </c>
      <c r="F151" s="69"/>
      <c r="G151" s="69"/>
      <c r="H151" s="263"/>
    </row>
    <row r="152" spans="1:10" s="148" customFormat="1" ht="15.75" x14ac:dyDescent="0.2">
      <c r="A152" s="37"/>
      <c r="B152" s="9" t="s">
        <v>176</v>
      </c>
      <c r="C152" s="229" t="s">
        <v>178</v>
      </c>
      <c r="D152" s="229" t="s">
        <v>178</v>
      </c>
      <c r="E152" s="478" t="s">
        <v>178</v>
      </c>
      <c r="F152" s="69"/>
      <c r="G152" s="69"/>
      <c r="H152" s="263"/>
    </row>
    <row r="153" spans="1:10" s="148" customFormat="1" ht="15.75" x14ac:dyDescent="0.2">
      <c r="A153" s="37"/>
      <c r="B153" s="9" t="s">
        <v>177</v>
      </c>
      <c r="C153" s="229" t="s">
        <v>178</v>
      </c>
      <c r="D153" s="229" t="s">
        <v>178</v>
      </c>
      <c r="E153" s="478" t="s">
        <v>178</v>
      </c>
      <c r="F153" s="69"/>
      <c r="G153" s="69"/>
      <c r="H153" s="263"/>
    </row>
    <row r="154" spans="1:10" s="148" customFormat="1" ht="15.75" x14ac:dyDescent="0.2">
      <c r="A154" s="37"/>
      <c r="B154" s="9" t="s">
        <v>72</v>
      </c>
      <c r="C154" s="229" t="s">
        <v>73</v>
      </c>
      <c r="D154" s="229" t="s">
        <v>73</v>
      </c>
      <c r="E154" s="478" t="s">
        <v>73</v>
      </c>
      <c r="F154" s="69"/>
      <c r="G154" s="69"/>
      <c r="H154" s="263"/>
    </row>
    <row r="155" spans="1:10" s="332" customFormat="1" ht="15.75" x14ac:dyDescent="0.2">
      <c r="A155" s="336"/>
      <c r="B155" s="341" t="s">
        <v>74</v>
      </c>
      <c r="C155" s="339">
        <v>12750000</v>
      </c>
      <c r="D155" s="339">
        <v>115910000</v>
      </c>
      <c r="E155" s="479">
        <v>140419505.56999999</v>
      </c>
      <c r="F155" s="338"/>
      <c r="G155" s="338"/>
      <c r="H155" s="328"/>
    </row>
    <row r="156" spans="1:10" s="332" customFormat="1" ht="15.75" x14ac:dyDescent="0.2">
      <c r="A156" s="334" t="s">
        <v>75</v>
      </c>
      <c r="B156" s="341" t="s">
        <v>76</v>
      </c>
      <c r="C156" s="339">
        <v>18000000</v>
      </c>
      <c r="D156" s="339">
        <v>163637000</v>
      </c>
      <c r="E156" s="479">
        <v>781870294.67274404</v>
      </c>
      <c r="F156" s="338"/>
      <c r="G156" s="338"/>
      <c r="H156" s="328"/>
    </row>
    <row r="157" spans="1:10" s="148" customFormat="1" ht="15.75" x14ac:dyDescent="0.2">
      <c r="A157" s="16"/>
      <c r="B157" s="9" t="s">
        <v>201</v>
      </c>
      <c r="C157" s="152">
        <v>0</v>
      </c>
      <c r="D157" s="152">
        <v>0</v>
      </c>
      <c r="E157" s="480">
        <v>0</v>
      </c>
      <c r="F157" s="69"/>
      <c r="G157" s="69"/>
      <c r="H157" s="263"/>
    </row>
    <row r="158" spans="1:10" s="148" customFormat="1" ht="15.75" x14ac:dyDescent="0.2">
      <c r="A158" s="37"/>
      <c r="B158" s="9" t="s">
        <v>77</v>
      </c>
      <c r="C158" s="152">
        <v>18000000</v>
      </c>
      <c r="D158" s="152">
        <v>163637000</v>
      </c>
      <c r="E158" s="480">
        <v>750636452.18274403</v>
      </c>
      <c r="F158" s="69"/>
      <c r="G158" s="69"/>
      <c r="H158" s="263"/>
    </row>
    <row r="159" spans="1:10" s="148" customFormat="1" ht="15.75" x14ac:dyDescent="0.2">
      <c r="A159" s="37"/>
      <c r="B159" s="9" t="s">
        <v>78</v>
      </c>
      <c r="C159" s="215">
        <v>1.411764705882353</v>
      </c>
      <c r="D159" s="215">
        <v>1.4117591234578553</v>
      </c>
      <c r="E159" s="481">
        <v>5.5681031741204707</v>
      </c>
      <c r="F159" s="69"/>
      <c r="G159" s="69"/>
      <c r="H159" s="263"/>
    </row>
    <row r="160" spans="1:10" s="148" customFormat="1" ht="15.75" x14ac:dyDescent="0.2">
      <c r="A160" s="37"/>
      <c r="B160" s="9" t="s">
        <v>79</v>
      </c>
      <c r="C160" s="215">
        <v>1.411764705882353</v>
      </c>
      <c r="D160" s="215">
        <v>1.4117591234578553</v>
      </c>
      <c r="E160" s="481">
        <v>5.3456708107304021</v>
      </c>
      <c r="F160" s="69"/>
      <c r="G160" s="69"/>
      <c r="H160" s="263"/>
    </row>
    <row r="161" spans="1:8" s="148" customFormat="1" ht="15.75" x14ac:dyDescent="0.2">
      <c r="A161" s="37"/>
      <c r="B161" s="9" t="s">
        <v>331</v>
      </c>
      <c r="C161" s="229" t="s">
        <v>169</v>
      </c>
      <c r="D161" s="229" t="s">
        <v>169</v>
      </c>
      <c r="E161" s="478" t="s">
        <v>169</v>
      </c>
      <c r="F161" s="69"/>
      <c r="G161" s="69"/>
      <c r="H161" s="263"/>
    </row>
    <row r="162" spans="1:8" s="148" customFormat="1" ht="15.75" x14ac:dyDescent="0.2">
      <c r="A162" s="37"/>
      <c r="B162" s="9" t="s">
        <v>80</v>
      </c>
      <c r="C162" s="229">
        <v>73256</v>
      </c>
      <c r="D162" s="229">
        <v>73256</v>
      </c>
      <c r="E162" s="478">
        <v>73256</v>
      </c>
      <c r="F162" s="69"/>
      <c r="G162" s="69"/>
      <c r="H162" s="263"/>
    </row>
    <row r="163" spans="1:8" s="148" customFormat="1" ht="15.75" x14ac:dyDescent="0.2">
      <c r="A163" s="37"/>
      <c r="B163" s="9" t="s">
        <v>548</v>
      </c>
      <c r="C163" s="151" t="s">
        <v>169</v>
      </c>
      <c r="D163" s="151" t="s">
        <v>169</v>
      </c>
      <c r="E163" s="482" t="s">
        <v>169</v>
      </c>
      <c r="F163" s="69"/>
      <c r="G163" s="69"/>
      <c r="H163" s="263"/>
    </row>
    <row r="164" spans="1:8" s="148" customFormat="1" ht="15.75" x14ac:dyDescent="0.2">
      <c r="A164" s="37"/>
      <c r="B164" s="9" t="s">
        <v>549</v>
      </c>
      <c r="C164" s="317" t="s">
        <v>169</v>
      </c>
      <c r="D164" s="317" t="s">
        <v>169</v>
      </c>
      <c r="E164" s="483" t="s">
        <v>169</v>
      </c>
      <c r="F164" s="69"/>
      <c r="G164" s="69"/>
      <c r="H164" s="263"/>
    </row>
    <row r="165" spans="1:8" s="148" customFormat="1" ht="15.75" x14ac:dyDescent="0.2">
      <c r="A165" s="37"/>
      <c r="B165" s="9" t="s">
        <v>81</v>
      </c>
      <c r="C165" s="151" t="s">
        <v>82</v>
      </c>
      <c r="D165" s="151" t="s">
        <v>82</v>
      </c>
      <c r="E165" s="482" t="s">
        <v>82</v>
      </c>
      <c r="F165" s="69"/>
      <c r="G165" s="69"/>
      <c r="H165" s="263"/>
    </row>
    <row r="166" spans="1:8" s="148" customFormat="1" ht="15.75" x14ac:dyDescent="0.2">
      <c r="A166" s="77"/>
      <c r="B166" s="45" t="s">
        <v>83</v>
      </c>
      <c r="C166" s="153" t="s">
        <v>218</v>
      </c>
      <c r="D166" s="153" t="s">
        <v>218</v>
      </c>
      <c r="E166" s="484" t="s">
        <v>218</v>
      </c>
      <c r="F166" s="69"/>
      <c r="G166" s="69"/>
      <c r="H166" s="263"/>
    </row>
    <row r="167" spans="1:8" s="148" customFormat="1" ht="15.75" x14ac:dyDescent="0.2">
      <c r="A167" s="37"/>
      <c r="B167" s="9" t="s">
        <v>84</v>
      </c>
      <c r="C167" s="230">
        <v>44526</v>
      </c>
      <c r="D167" s="230">
        <v>44526</v>
      </c>
      <c r="E167" s="485">
        <v>44526</v>
      </c>
      <c r="F167" s="69"/>
      <c r="G167" s="69"/>
      <c r="H167" s="263"/>
    </row>
    <row r="168" spans="1:8" s="148" customFormat="1" ht="15.75" x14ac:dyDescent="0.2">
      <c r="A168" s="37"/>
      <c r="B168" s="9" t="s">
        <v>85</v>
      </c>
      <c r="C168" s="316">
        <v>44559</v>
      </c>
      <c r="D168" s="316">
        <v>44559</v>
      </c>
      <c r="E168" s="486">
        <v>44559</v>
      </c>
      <c r="F168" s="69"/>
      <c r="G168" s="69"/>
      <c r="H168" s="263"/>
    </row>
    <row r="169" spans="1:8" s="148" customFormat="1" ht="15.75" x14ac:dyDescent="0.2">
      <c r="A169" s="16"/>
      <c r="B169" s="9" t="s">
        <v>86</v>
      </c>
      <c r="C169" s="198">
        <v>33</v>
      </c>
      <c r="D169" s="198">
        <v>33</v>
      </c>
      <c r="E169" s="198">
        <v>33</v>
      </c>
      <c r="F169" s="69"/>
      <c r="G169" s="69"/>
      <c r="H169" s="263"/>
    </row>
    <row r="170" spans="1:8" s="148" customFormat="1" ht="15.75" x14ac:dyDescent="0.2">
      <c r="A170" s="37"/>
      <c r="B170" s="9" t="s">
        <v>87</v>
      </c>
      <c r="C170" s="48" t="s">
        <v>435</v>
      </c>
      <c r="D170" s="48" t="s">
        <v>435</v>
      </c>
      <c r="E170" s="487" t="s">
        <v>435</v>
      </c>
      <c r="F170" s="69"/>
      <c r="G170" s="69"/>
      <c r="H170" s="263"/>
    </row>
    <row r="171" spans="1:8" s="332" customFormat="1" ht="15.75" x14ac:dyDescent="0.2">
      <c r="A171" s="334" t="s">
        <v>166</v>
      </c>
      <c r="B171" s="341" t="s">
        <v>88</v>
      </c>
      <c r="C171" s="337">
        <v>0</v>
      </c>
      <c r="D171" s="337">
        <v>0</v>
      </c>
      <c r="E171" s="488">
        <v>0</v>
      </c>
      <c r="F171" s="338"/>
      <c r="G171" s="338"/>
      <c r="H171" s="328"/>
    </row>
    <row r="172" spans="1:8" s="332" customFormat="1" ht="15.75" x14ac:dyDescent="0.2">
      <c r="A172" s="336"/>
      <c r="B172" s="374" t="s">
        <v>89</v>
      </c>
      <c r="C172" s="337">
        <v>7.1770000000000004E-4</v>
      </c>
      <c r="D172" s="337">
        <v>7.1770000000000004E-4</v>
      </c>
      <c r="E172" s="488">
        <v>7.1770000000000004E-4</v>
      </c>
      <c r="F172" s="338"/>
      <c r="G172" s="338"/>
      <c r="H172" s="328"/>
    </row>
    <row r="173" spans="1:8" s="332" customFormat="1" ht="15.75" x14ac:dyDescent="0.2">
      <c r="A173" s="336"/>
      <c r="B173" s="374" t="s">
        <v>90</v>
      </c>
      <c r="C173" s="337">
        <v>7.1770000000000004E-4</v>
      </c>
      <c r="D173" s="337">
        <v>7.1770000000000004E-4</v>
      </c>
      <c r="E173" s="488">
        <v>7.1770000000000004E-4</v>
      </c>
      <c r="F173" s="338"/>
      <c r="G173" s="338"/>
      <c r="H173" s="328"/>
    </row>
    <row r="174" spans="1:8" s="332" customFormat="1" ht="15.75" x14ac:dyDescent="0.2">
      <c r="A174" s="336"/>
      <c r="B174" s="374" t="s">
        <v>54</v>
      </c>
      <c r="C174" s="375">
        <v>1080</v>
      </c>
      <c r="D174" s="375">
        <v>9818.2199999999993</v>
      </c>
      <c r="E174" s="489">
        <v>54730.920619900004</v>
      </c>
      <c r="F174" s="338"/>
      <c r="G174" s="338"/>
      <c r="H174" s="328"/>
    </row>
    <row r="175" spans="1:8" s="148" customFormat="1" ht="15.75" x14ac:dyDescent="0.2">
      <c r="A175" s="37"/>
      <c r="B175" s="268" t="s">
        <v>91</v>
      </c>
      <c r="C175" s="216" t="s">
        <v>169</v>
      </c>
      <c r="D175" s="216" t="s">
        <v>169</v>
      </c>
      <c r="E175" s="490" t="s">
        <v>169</v>
      </c>
      <c r="F175" s="69"/>
      <c r="G175" s="69"/>
      <c r="H175" s="263"/>
    </row>
    <row r="176" spans="1:8" s="148" customFormat="1" ht="15.75" x14ac:dyDescent="0.2">
      <c r="A176" s="36"/>
      <c r="B176" s="269" t="s">
        <v>92</v>
      </c>
      <c r="C176" s="217" t="s">
        <v>169</v>
      </c>
      <c r="D176" s="217" t="s">
        <v>169</v>
      </c>
      <c r="E176" s="491" t="s">
        <v>169</v>
      </c>
      <c r="F176" s="69"/>
      <c r="G176" s="69"/>
      <c r="H176" s="263"/>
    </row>
    <row r="177" spans="1:10" s="148" customFormat="1" ht="15.75" x14ac:dyDescent="0.2">
      <c r="A177" s="37" t="s">
        <v>180</v>
      </c>
      <c r="B177" s="38" t="s">
        <v>93</v>
      </c>
      <c r="C177" s="318">
        <v>44559</v>
      </c>
      <c r="D177" s="318">
        <v>44559</v>
      </c>
      <c r="E177" s="492">
        <v>44559</v>
      </c>
      <c r="F177" s="69"/>
      <c r="G177" s="69"/>
      <c r="H177" s="263"/>
    </row>
    <row r="178" spans="1:10" s="148" customFormat="1" ht="15.75" x14ac:dyDescent="0.2">
      <c r="A178" s="37"/>
      <c r="B178" s="44" t="s">
        <v>94</v>
      </c>
      <c r="C178" s="319" t="s">
        <v>554</v>
      </c>
      <c r="D178" s="319" t="s">
        <v>554</v>
      </c>
      <c r="E178" s="493" t="s">
        <v>554</v>
      </c>
      <c r="F178" s="69"/>
      <c r="G178" s="69"/>
      <c r="H178" s="263"/>
    </row>
    <row r="179" spans="1:10" s="148" customFormat="1" ht="17.25" customHeight="1" thickBot="1" x14ac:dyDescent="0.25">
      <c r="A179" s="154"/>
      <c r="B179" s="154"/>
      <c r="C179" s="155"/>
      <c r="D179" s="155"/>
      <c r="E179" s="494"/>
      <c r="F179" s="69"/>
      <c r="G179" s="69"/>
      <c r="H179" s="263"/>
    </row>
    <row r="180" spans="1:10" s="148" customFormat="1" ht="12.75" customHeight="1" thickTop="1" x14ac:dyDescent="0.2">
      <c r="A180" s="37"/>
      <c r="B180" s="37"/>
      <c r="C180" s="37"/>
      <c r="D180" s="69"/>
      <c r="E180" s="69"/>
      <c r="F180" s="69"/>
      <c r="G180" s="461"/>
      <c r="H180" s="263"/>
    </row>
    <row r="181" spans="1:10" s="332" customFormat="1" ht="23.25" customHeight="1" x14ac:dyDescent="0.2">
      <c r="A181" s="376" t="s">
        <v>478</v>
      </c>
      <c r="B181" s="618" t="s">
        <v>483</v>
      </c>
      <c r="C181" s="338"/>
      <c r="D181" s="338"/>
      <c r="E181" s="336"/>
      <c r="F181" s="336"/>
      <c r="G181" s="344"/>
      <c r="H181" s="328"/>
    </row>
    <row r="182" spans="1:10" s="332" customFormat="1" ht="23.25" customHeight="1" x14ac:dyDescent="0.2">
      <c r="A182" s="336" t="s">
        <v>479</v>
      </c>
      <c r="B182" s="627">
        <v>0</v>
      </c>
      <c r="C182" s="338"/>
      <c r="D182" s="338"/>
      <c r="E182" s="336"/>
      <c r="F182" s="336"/>
      <c r="G182" s="344"/>
      <c r="H182" s="328"/>
    </row>
    <row r="183" spans="1:10" s="332" customFormat="1" ht="23.25" customHeight="1" x14ac:dyDescent="0.2">
      <c r="A183" s="336" t="s">
        <v>480</v>
      </c>
      <c r="B183" s="627">
        <v>0</v>
      </c>
      <c r="C183" s="672"/>
      <c r="D183" s="338"/>
      <c r="E183" s="336"/>
      <c r="F183" s="336"/>
      <c r="G183" s="344"/>
      <c r="H183" s="328"/>
    </row>
    <row r="184" spans="1:10" s="332" customFormat="1" ht="8.25" customHeight="1" thickBot="1" x14ac:dyDescent="0.25">
      <c r="A184" s="377"/>
      <c r="B184" s="378"/>
      <c r="C184" s="338"/>
      <c r="D184" s="624"/>
      <c r="E184" s="336"/>
      <c r="F184" s="336"/>
      <c r="G184" s="344"/>
      <c r="H184" s="328"/>
    </row>
    <row r="185" spans="1:10" s="332" customFormat="1" ht="23.25" customHeight="1" thickTop="1" thickBot="1" x14ac:dyDescent="0.25">
      <c r="A185" s="379" t="s">
        <v>278</v>
      </c>
      <c r="B185" s="380"/>
      <c r="C185" s="381"/>
      <c r="D185" s="382"/>
      <c r="E185" s="383"/>
      <c r="F185" s="384"/>
      <c r="G185" s="335"/>
      <c r="H185" s="336"/>
      <c r="I185" s="344"/>
      <c r="J185" s="328"/>
    </row>
    <row r="186" spans="1:10" s="332" customFormat="1" ht="29.25" customHeight="1" thickTop="1" x14ac:dyDescent="0.2">
      <c r="A186" s="385" t="s">
        <v>212</v>
      </c>
      <c r="B186" s="671" t="s">
        <v>373</v>
      </c>
      <c r="C186" s="387" t="s">
        <v>310</v>
      </c>
      <c r="D186" s="388" t="s">
        <v>174</v>
      </c>
      <c r="E186" s="388" t="s">
        <v>477</v>
      </c>
      <c r="F186" s="388" t="s">
        <v>377</v>
      </c>
      <c r="G186" s="772" t="s">
        <v>341</v>
      </c>
      <c r="H186" s="773"/>
      <c r="I186" s="344"/>
      <c r="J186" s="328"/>
    </row>
    <row r="187" spans="1:10" s="332" customFormat="1" ht="23.25" customHeight="1" x14ac:dyDescent="0.2">
      <c r="A187" s="390" t="s">
        <v>737</v>
      </c>
      <c r="B187" s="473">
        <v>350000000</v>
      </c>
      <c r="C187" s="391">
        <v>0.16177435632494211</v>
      </c>
      <c r="D187" s="391">
        <v>0.12000041066647502</v>
      </c>
      <c r="E187" s="391">
        <v>0.12</v>
      </c>
      <c r="F187" s="391">
        <v>1.4999999999999999E-2</v>
      </c>
      <c r="G187" s="706">
        <v>0</v>
      </c>
      <c r="H187" s="707"/>
      <c r="I187" s="344"/>
      <c r="J187" s="328"/>
    </row>
    <row r="188" spans="1:10" s="332" customFormat="1" ht="23.25" customHeight="1" x14ac:dyDescent="0.2">
      <c r="A188" s="390" t="s">
        <v>738</v>
      </c>
      <c r="B188" s="473">
        <v>500000000</v>
      </c>
      <c r="C188" s="391">
        <v>0.23110622332134589</v>
      </c>
      <c r="D188" s="391">
        <v>0.12000041066647502</v>
      </c>
      <c r="E188" s="391">
        <v>0.12</v>
      </c>
      <c r="F188" s="391">
        <v>1.4999999999999999E-2</v>
      </c>
      <c r="G188" s="708">
        <v>0</v>
      </c>
      <c r="H188" s="709"/>
      <c r="I188" s="344"/>
      <c r="J188" s="328"/>
    </row>
    <row r="189" spans="1:10" s="332" customFormat="1" ht="23.25" customHeight="1" x14ac:dyDescent="0.2">
      <c r="A189" s="390" t="s">
        <v>739</v>
      </c>
      <c r="B189" s="473">
        <v>350000000</v>
      </c>
      <c r="C189" s="391">
        <v>0.16177435632494211</v>
      </c>
      <c r="D189" s="391">
        <v>0.12000041066647502</v>
      </c>
      <c r="E189" s="391">
        <v>0.11</v>
      </c>
      <c r="F189" s="391">
        <v>1.4999999999999999E-2</v>
      </c>
      <c r="G189" s="708">
        <v>0</v>
      </c>
      <c r="H189" s="709"/>
      <c r="I189" s="344"/>
      <c r="J189" s="328"/>
    </row>
    <row r="190" spans="1:10" s="332" customFormat="1" ht="23.25" customHeight="1" x14ac:dyDescent="0.2">
      <c r="A190" s="390" t="s">
        <v>439</v>
      </c>
      <c r="B190" s="473">
        <v>18000000</v>
      </c>
      <c r="C190" s="391">
        <v>8.3198240395684509E-3</v>
      </c>
      <c r="D190" s="391">
        <v>0</v>
      </c>
      <c r="E190" s="391"/>
      <c r="F190" s="391"/>
      <c r="G190" s="708">
        <v>0</v>
      </c>
      <c r="H190" s="709"/>
      <c r="I190" s="344"/>
      <c r="J190" s="328"/>
    </row>
    <row r="191" spans="1:10" s="332" customFormat="1" ht="23.25" customHeight="1" x14ac:dyDescent="0.2">
      <c r="A191" s="390" t="s">
        <v>440</v>
      </c>
      <c r="B191" s="474">
        <v>163637000</v>
      </c>
      <c r="C191" s="391">
        <v>7.5635058131270153E-2</v>
      </c>
      <c r="D191" s="391">
        <v>0</v>
      </c>
      <c r="E191" s="391"/>
      <c r="F191" s="391">
        <v>0</v>
      </c>
      <c r="G191" s="708">
        <v>0</v>
      </c>
      <c r="H191" s="709"/>
      <c r="I191" s="344"/>
      <c r="J191" s="328"/>
    </row>
    <row r="192" spans="1:10" s="148" customFormat="1" ht="23.25" customHeight="1" x14ac:dyDescent="0.2">
      <c r="A192" s="267" t="s">
        <v>547</v>
      </c>
      <c r="B192" s="474">
        <v>781870294.67274404</v>
      </c>
      <c r="C192" s="666">
        <v>0.36139018185793137</v>
      </c>
      <c r="D192" s="144"/>
      <c r="E192" s="144"/>
      <c r="F192" s="144"/>
      <c r="G192" s="710">
        <v>0</v>
      </c>
      <c r="H192" s="711"/>
      <c r="I192" s="354"/>
      <c r="J192" s="263"/>
    </row>
    <row r="193" spans="1:10" s="148" customFormat="1" ht="23.25" customHeight="1" thickBot="1" x14ac:dyDescent="0.25">
      <c r="A193" s="142" t="s">
        <v>318</v>
      </c>
      <c r="B193" s="146">
        <v>2163507294.6727438</v>
      </c>
      <c r="C193" s="145"/>
      <c r="D193" s="146"/>
      <c r="E193" s="146"/>
      <c r="F193" s="146"/>
      <c r="G193" s="704"/>
      <c r="H193" s="705"/>
      <c r="I193" s="285"/>
      <c r="J193" s="263"/>
    </row>
    <row r="194" spans="1:10" s="148" customFormat="1" ht="1.5" customHeight="1" thickTop="1" x14ac:dyDescent="0.2">
      <c r="A194" s="29"/>
      <c r="B194" s="253"/>
      <c r="C194" s="253"/>
      <c r="D194" s="283"/>
      <c r="E194" s="283"/>
      <c r="F194" s="283"/>
      <c r="G194" s="283"/>
      <c r="H194" s="292"/>
      <c r="I194" s="285"/>
      <c r="J194" s="263"/>
    </row>
    <row r="195" spans="1:10" s="54" customFormat="1" ht="45" x14ac:dyDescent="0.2">
      <c r="A195" s="712" t="s">
        <v>434</v>
      </c>
      <c r="B195" s="712"/>
      <c r="C195" s="712"/>
      <c r="D195" s="712"/>
      <c r="E195" s="712"/>
      <c r="F195" s="712"/>
      <c r="G195" s="712"/>
      <c r="H195" s="712"/>
      <c r="I195" s="712"/>
      <c r="J195" s="712"/>
    </row>
    <row r="196" spans="1:10" s="55" customFormat="1" ht="30" x14ac:dyDescent="0.2">
      <c r="A196" s="213"/>
      <c r="B196" s="213"/>
      <c r="C196" s="213"/>
      <c r="D196" s="213"/>
      <c r="E196" s="284" t="s">
        <v>229</v>
      </c>
      <c r="F196" s="213"/>
      <c r="G196" s="213"/>
      <c r="H196" s="214" t="s">
        <v>4</v>
      </c>
      <c r="I196" s="805">
        <v>44530</v>
      </c>
      <c r="J196" s="805"/>
    </row>
    <row r="197" spans="1:10" s="332" customFormat="1" ht="23.25" customHeight="1" x14ac:dyDescent="0.2">
      <c r="A197" s="392"/>
      <c r="B197" s="393"/>
      <c r="C197" s="393"/>
      <c r="D197" s="346"/>
      <c r="E197" s="346"/>
      <c r="F197" s="346"/>
      <c r="G197" s="346"/>
      <c r="H197" s="345"/>
      <c r="I197" s="344"/>
      <c r="J197" s="328"/>
    </row>
    <row r="198" spans="1:10" s="332" customFormat="1" ht="23.25" customHeight="1" thickBot="1" x14ac:dyDescent="0.25">
      <c r="A198" s="394" t="s">
        <v>205</v>
      </c>
      <c r="B198" s="394"/>
      <c r="C198" s="362"/>
      <c r="D198" s="362"/>
      <c r="E198" s="346"/>
      <c r="F198" s="395" t="s">
        <v>206</v>
      </c>
      <c r="G198" s="396"/>
      <c r="H198" s="396"/>
      <c r="I198" s="362"/>
      <c r="J198" s="328"/>
    </row>
    <row r="199" spans="1:10" s="332" customFormat="1" ht="23.25" customHeight="1" thickTop="1" x14ac:dyDescent="0.2">
      <c r="A199" s="397" t="s">
        <v>153</v>
      </c>
      <c r="B199" s="526"/>
      <c r="C199" s="528" t="s">
        <v>207</v>
      </c>
      <c r="D199" s="398" t="s">
        <v>208</v>
      </c>
      <c r="E199" s="346"/>
      <c r="F199" s="399" t="s">
        <v>153</v>
      </c>
      <c r="G199" s="646"/>
      <c r="H199" s="647" t="s">
        <v>209</v>
      </c>
      <c r="I199" s="399" t="s">
        <v>210</v>
      </c>
      <c r="J199" s="328"/>
    </row>
    <row r="200" spans="1:10" s="332" customFormat="1" x14ac:dyDescent="0.2">
      <c r="A200" s="376" t="s">
        <v>152</v>
      </c>
      <c r="B200" s="527"/>
      <c r="C200" s="469">
        <v>13915</v>
      </c>
      <c r="D200" s="529">
        <v>13969</v>
      </c>
      <c r="E200" s="346"/>
      <c r="F200" s="376" t="s">
        <v>211</v>
      </c>
      <c r="G200" s="527"/>
      <c r="H200" s="653">
        <v>13915</v>
      </c>
      <c r="I200" s="654">
        <v>2145553719.600003</v>
      </c>
      <c r="J200" s="328"/>
    </row>
    <row r="201" spans="1:10" s="332" customFormat="1" x14ac:dyDescent="0.2">
      <c r="A201" s="336" t="s">
        <v>69</v>
      </c>
      <c r="B201" s="402"/>
      <c r="C201" s="469">
        <v>15113</v>
      </c>
      <c r="D201" s="531">
        <v>15195</v>
      </c>
      <c r="E201" s="346"/>
      <c r="F201" s="336" t="s">
        <v>199</v>
      </c>
      <c r="G201" s="402"/>
      <c r="H201" s="653">
        <v>0</v>
      </c>
      <c r="I201" s="655">
        <v>951949</v>
      </c>
      <c r="J201" s="328"/>
    </row>
    <row r="202" spans="1:10" s="332" customFormat="1" x14ac:dyDescent="0.2">
      <c r="A202" s="336" t="s">
        <v>518</v>
      </c>
      <c r="B202" s="402"/>
      <c r="C202" s="470">
        <v>2145553719.600003</v>
      </c>
      <c r="D202" s="530">
        <v>2157112225.4400015</v>
      </c>
      <c r="E202" s="665"/>
      <c r="F202" s="336" t="s">
        <v>427</v>
      </c>
      <c r="G202" s="402"/>
      <c r="H202" s="653">
        <v>-7</v>
      </c>
      <c r="I202" s="655">
        <v>-1163653.7</v>
      </c>
      <c r="J202" s="328"/>
    </row>
    <row r="203" spans="1:10" s="332" customFormat="1" x14ac:dyDescent="0.2">
      <c r="A203" s="361" t="s">
        <v>56</v>
      </c>
      <c r="B203" s="353"/>
      <c r="C203" s="470">
        <v>77788126.810000002</v>
      </c>
      <c r="D203" s="530">
        <v>46611151.479999997</v>
      </c>
      <c r="E203" s="346"/>
      <c r="F203" s="361" t="s">
        <v>557</v>
      </c>
      <c r="G203" s="353"/>
      <c r="H203" s="653">
        <v>-6</v>
      </c>
      <c r="I203" s="655">
        <v>-940006.69</v>
      </c>
      <c r="J203" s="328"/>
    </row>
    <row r="204" spans="1:10" s="332" customFormat="1" x14ac:dyDescent="0.2">
      <c r="A204" s="336" t="s">
        <v>306</v>
      </c>
      <c r="B204" s="336"/>
      <c r="C204" s="641">
        <v>62167881.350000001</v>
      </c>
      <c r="D204" s="530">
        <v>31473633.84</v>
      </c>
      <c r="E204" s="346"/>
      <c r="F204" s="336" t="s">
        <v>375</v>
      </c>
      <c r="G204" s="336"/>
      <c r="H204" s="656">
        <v>0</v>
      </c>
      <c r="I204" s="655">
        <v>0</v>
      </c>
      <c r="J204" s="328"/>
    </row>
    <row r="205" spans="1:10" s="332" customFormat="1" x14ac:dyDescent="0.2">
      <c r="A205" s="361" t="s">
        <v>519</v>
      </c>
      <c r="B205" s="353"/>
      <c r="C205" s="470">
        <v>18000000</v>
      </c>
      <c r="D205" s="530">
        <v>18000000</v>
      </c>
      <c r="E205" s="346"/>
      <c r="F205" s="361" t="s">
        <v>294</v>
      </c>
      <c r="G205" s="353"/>
      <c r="H205" s="653">
        <v>-131</v>
      </c>
      <c r="I205" s="655">
        <v>-28103466.489999998</v>
      </c>
      <c r="J205" s="328"/>
    </row>
    <row r="206" spans="1:10" s="332" customFormat="1" x14ac:dyDescent="0.2">
      <c r="A206" s="361" t="s">
        <v>520</v>
      </c>
      <c r="B206" s="353"/>
      <c r="C206" s="470">
        <v>18000000</v>
      </c>
      <c r="D206" s="530">
        <v>18000000</v>
      </c>
      <c r="E206" s="346"/>
      <c r="F206" s="361" t="s">
        <v>376</v>
      </c>
      <c r="G206" s="353"/>
      <c r="H206" s="653">
        <v>192</v>
      </c>
      <c r="I206" s="655">
        <v>39943289.169999987</v>
      </c>
      <c r="J206" s="328"/>
    </row>
    <row r="207" spans="1:10" s="332" customFormat="1" x14ac:dyDescent="0.2">
      <c r="A207" s="362" t="s">
        <v>521</v>
      </c>
      <c r="B207" s="353"/>
      <c r="C207" s="620">
        <v>0</v>
      </c>
      <c r="D207" s="470">
        <v>0</v>
      </c>
      <c r="E207" s="346"/>
      <c r="F207" s="361" t="s">
        <v>295</v>
      </c>
      <c r="G207" s="370"/>
      <c r="H207" s="652">
        <v>0</v>
      </c>
      <c r="I207" s="653">
        <v>-69612.140001773834</v>
      </c>
      <c r="J207" s="328"/>
    </row>
    <row r="208" spans="1:10" s="332" customFormat="1" ht="16.5" thickBot="1" x14ac:dyDescent="0.25">
      <c r="A208" s="361" t="s">
        <v>522</v>
      </c>
      <c r="B208" s="353"/>
      <c r="C208" s="642">
        <v>1.8418499099999999E-2</v>
      </c>
      <c r="D208" s="471">
        <v>1.8390594900000001E-2</v>
      </c>
      <c r="E208" s="346"/>
      <c r="F208" s="649" t="s">
        <v>296</v>
      </c>
      <c r="G208" s="409"/>
      <c r="H208" s="650">
        <v>13969</v>
      </c>
      <c r="I208" s="651">
        <v>2157112225.440001</v>
      </c>
      <c r="J208" s="328"/>
    </row>
    <row r="209" spans="1:10" s="332" customFormat="1" ht="15.75" thickTop="1" x14ac:dyDescent="0.2">
      <c r="A209" s="361" t="s">
        <v>228</v>
      </c>
      <c r="B209" s="362"/>
      <c r="C209" s="643">
        <v>8.6064205591397849E-3</v>
      </c>
      <c r="D209" s="640">
        <v>1.0341351651388889E-2</v>
      </c>
      <c r="E209" s="346"/>
      <c r="F209" s="648"/>
      <c r="G209" s="346"/>
      <c r="H209" s="346"/>
      <c r="I209" s="648"/>
      <c r="J209" s="328"/>
    </row>
    <row r="210" spans="1:10" s="332" customFormat="1" ht="13.9" customHeight="1" x14ac:dyDescent="0.2">
      <c r="A210" s="361" t="s">
        <v>567</v>
      </c>
      <c r="B210" s="353"/>
      <c r="C210" s="532">
        <v>1381637000</v>
      </c>
      <c r="D210" s="470">
        <v>1381637000</v>
      </c>
      <c r="E210" s="403"/>
      <c r="F210" s="346"/>
      <c r="G210" s="346"/>
      <c r="H210" s="345"/>
      <c r="I210" s="344"/>
      <c r="J210" s="328"/>
    </row>
    <row r="211" spans="1:10" s="332" customFormat="1" x14ac:dyDescent="0.2">
      <c r="A211" s="361" t="s">
        <v>523</v>
      </c>
      <c r="B211" s="353"/>
      <c r="C211" s="533">
        <v>0.64497000000000004</v>
      </c>
      <c r="D211" s="471">
        <v>0.63558000000000003</v>
      </c>
      <c r="E211" s="403"/>
      <c r="H211" s="345"/>
      <c r="I211" s="344"/>
      <c r="J211" s="328"/>
    </row>
    <row r="212" spans="1:10" s="332" customFormat="1" ht="16.5" thickBot="1" x14ac:dyDescent="0.25">
      <c r="A212" s="361" t="s">
        <v>616</v>
      </c>
      <c r="B212" s="353"/>
      <c r="C212" s="533">
        <v>0.64497000000000004</v>
      </c>
      <c r="D212" s="471">
        <v>0.63558000000000003</v>
      </c>
      <c r="E212" s="346"/>
      <c r="F212" s="394" t="s">
        <v>297</v>
      </c>
      <c r="G212" s="394"/>
      <c r="H212" s="345"/>
      <c r="I212" s="344"/>
      <c r="J212" s="328"/>
    </row>
    <row r="213" spans="1:10" s="332" customFormat="1" ht="15.75" thickTop="1" x14ac:dyDescent="0.2">
      <c r="A213" s="361" t="s">
        <v>547</v>
      </c>
      <c r="B213" s="353"/>
      <c r="C213" s="532">
        <v>750636452.18274403</v>
      </c>
      <c r="D213" s="470">
        <v>781870294.67274404</v>
      </c>
      <c r="E213" s="403"/>
      <c r="F213" s="362" t="s">
        <v>298</v>
      </c>
      <c r="G213" s="404" t="s">
        <v>299</v>
      </c>
      <c r="H213" s="345"/>
      <c r="I213" s="344"/>
      <c r="J213" s="328"/>
    </row>
    <row r="214" spans="1:10" s="332" customFormat="1" x14ac:dyDescent="0.2">
      <c r="A214" s="361" t="s">
        <v>438</v>
      </c>
      <c r="B214" s="353"/>
      <c r="C214" s="533">
        <v>0.35503000000000001</v>
      </c>
      <c r="D214" s="471">
        <v>0.36442000000000002</v>
      </c>
      <c r="E214" s="403"/>
      <c r="F214" s="362" t="s">
        <v>300</v>
      </c>
      <c r="G214" s="405" t="s">
        <v>299</v>
      </c>
      <c r="H214" s="345"/>
      <c r="I214" s="344"/>
      <c r="J214" s="328"/>
    </row>
    <row r="215" spans="1:10" s="332" customFormat="1" x14ac:dyDescent="0.2">
      <c r="A215" s="361" t="s">
        <v>524</v>
      </c>
      <c r="B215" s="353"/>
      <c r="C215" s="532">
        <v>107277685.98000015</v>
      </c>
      <c r="D215" s="470">
        <v>107855611.27200007</v>
      </c>
      <c r="E215" s="346"/>
      <c r="F215" s="406" t="s">
        <v>301</v>
      </c>
      <c r="G215" s="405" t="s">
        <v>299</v>
      </c>
      <c r="H215" s="345"/>
      <c r="I215" s="344"/>
      <c r="J215" s="328"/>
    </row>
    <row r="216" spans="1:10" s="332" customFormat="1" x14ac:dyDescent="0.2">
      <c r="A216" s="361" t="s">
        <v>541</v>
      </c>
      <c r="B216" s="353"/>
      <c r="C216" s="533">
        <v>0.05</v>
      </c>
      <c r="D216" s="471">
        <v>0.05</v>
      </c>
      <c r="E216" s="403"/>
      <c r="F216" s="362" t="s">
        <v>302</v>
      </c>
      <c r="G216" s="405" t="s">
        <v>299</v>
      </c>
      <c r="H216" s="345"/>
      <c r="I216" s="344"/>
      <c r="J216" s="328"/>
    </row>
    <row r="217" spans="1:10" s="332" customFormat="1" x14ac:dyDescent="0.2">
      <c r="A217" s="361" t="s">
        <v>526</v>
      </c>
      <c r="B217" s="353"/>
      <c r="C217" s="532">
        <v>107277685.98000015</v>
      </c>
      <c r="D217" s="470">
        <v>107855611.27200007</v>
      </c>
      <c r="E217" s="346"/>
      <c r="F217" s="406" t="s">
        <v>109</v>
      </c>
      <c r="G217" s="407">
        <v>100</v>
      </c>
      <c r="H217" s="345"/>
      <c r="I217" s="344"/>
      <c r="J217" s="328"/>
    </row>
    <row r="218" spans="1:10" s="332" customFormat="1" x14ac:dyDescent="0.2">
      <c r="A218" s="361" t="s">
        <v>527</v>
      </c>
      <c r="B218" s="353"/>
      <c r="C218" s="532">
        <v>0</v>
      </c>
      <c r="D218" s="470">
        <v>0</v>
      </c>
      <c r="E218" s="346"/>
      <c r="F218" s="362" t="s">
        <v>303</v>
      </c>
      <c r="G218" s="407">
        <v>100</v>
      </c>
      <c r="H218" s="345"/>
      <c r="I218" s="344"/>
      <c r="J218" s="328"/>
    </row>
    <row r="219" spans="1:10" s="332" customFormat="1" x14ac:dyDescent="0.2">
      <c r="A219" s="361" t="s">
        <v>748</v>
      </c>
      <c r="B219" s="370"/>
      <c r="C219" s="534">
        <v>20244553.500000004</v>
      </c>
      <c r="D219" s="470">
        <v>20380621.940000001</v>
      </c>
      <c r="E219" s="346"/>
      <c r="F219" s="362" t="s">
        <v>304</v>
      </c>
      <c r="G219" s="407">
        <v>100</v>
      </c>
      <c r="H219" s="345"/>
      <c r="I219" s="344"/>
      <c r="J219" s="328"/>
    </row>
    <row r="220" spans="1:10" s="332" customFormat="1" ht="23.25" customHeight="1" thickBot="1" x14ac:dyDescent="0.25">
      <c r="A220" s="408"/>
      <c r="B220" s="409"/>
      <c r="C220" s="410"/>
      <c r="D220" s="472"/>
      <c r="E220" s="346"/>
      <c r="F220" s="411" t="s">
        <v>305</v>
      </c>
      <c r="G220" s="412">
        <v>1.4615772247811104E-2</v>
      </c>
      <c r="H220" s="345"/>
      <c r="I220" s="344"/>
      <c r="J220" s="328"/>
    </row>
    <row r="221" spans="1:10" s="332" customFormat="1" ht="23.25" customHeight="1" thickTop="1" x14ac:dyDescent="0.2">
      <c r="E221" s="346"/>
      <c r="F221" s="346"/>
      <c r="G221" s="346"/>
      <c r="H221" s="345"/>
      <c r="I221" s="344"/>
      <c r="J221" s="328"/>
    </row>
    <row r="222" spans="1:10" s="332" customFormat="1" ht="23.25" customHeight="1" thickBot="1" x14ac:dyDescent="0.3">
      <c r="A222" s="210" t="s">
        <v>441</v>
      </c>
      <c r="B222" s="108"/>
      <c r="C222" s="108"/>
      <c r="E222" s="346"/>
      <c r="I222" s="344"/>
      <c r="J222" s="328"/>
    </row>
    <row r="223" spans="1:10" s="332" customFormat="1" ht="28.5" customHeight="1" thickTop="1" x14ac:dyDescent="0.2">
      <c r="A223" s="385"/>
      <c r="B223" s="415" t="s">
        <v>442</v>
      </c>
      <c r="C223" s="416" t="s">
        <v>208</v>
      </c>
      <c r="E223" s="346"/>
      <c r="I223" s="330"/>
      <c r="J223" s="328"/>
    </row>
    <row r="224" spans="1:10" s="332" customFormat="1" x14ac:dyDescent="0.2">
      <c r="A224" s="535" t="s">
        <v>615</v>
      </c>
      <c r="B224" s="538">
        <v>1200000000</v>
      </c>
      <c r="C224" s="463">
        <v>1200000000</v>
      </c>
      <c r="E224" s="346"/>
      <c r="I224" s="330"/>
      <c r="J224" s="328"/>
    </row>
    <row r="225" spans="1:10" s="332" customFormat="1" x14ac:dyDescent="0.2">
      <c r="A225" s="536" t="s">
        <v>443</v>
      </c>
      <c r="B225" s="623">
        <v>0</v>
      </c>
      <c r="C225" s="464">
        <v>0</v>
      </c>
      <c r="E225" s="346"/>
      <c r="G225" s="621"/>
      <c r="I225" s="330"/>
      <c r="J225" s="328"/>
    </row>
    <row r="226" spans="1:10" s="332" customFormat="1" x14ac:dyDescent="0.2">
      <c r="A226" s="536" t="s">
        <v>540</v>
      </c>
      <c r="B226" s="623">
        <v>1381637000</v>
      </c>
      <c r="C226" s="464">
        <v>1381637000</v>
      </c>
      <c r="E226" s="346"/>
      <c r="I226" s="330"/>
      <c r="J226" s="328"/>
    </row>
    <row r="227" spans="1:10" s="332" customFormat="1" x14ac:dyDescent="0.2">
      <c r="A227" s="537" t="s">
        <v>163</v>
      </c>
      <c r="B227" s="464">
        <v>0</v>
      </c>
      <c r="C227" s="622">
        <v>0</v>
      </c>
      <c r="E227" s="346"/>
      <c r="I227" s="330"/>
      <c r="J227" s="328"/>
    </row>
    <row r="228" spans="1:10" s="332" customFormat="1" ht="23.25" customHeight="1" thickBot="1" x14ac:dyDescent="0.25">
      <c r="A228" s="422" t="s">
        <v>318</v>
      </c>
      <c r="B228" s="429"/>
      <c r="C228" s="430"/>
      <c r="E228" s="346"/>
      <c r="I228" s="330"/>
      <c r="J228" s="328"/>
    </row>
    <row r="229" spans="1:10" s="332" customFormat="1" ht="23.25" customHeight="1" thickTop="1" x14ac:dyDescent="0.2">
      <c r="E229" s="346"/>
      <c r="F229" s="395"/>
      <c r="G229" s="460"/>
      <c r="H229" s="413"/>
      <c r="I229" s="330"/>
      <c r="J229" s="328"/>
    </row>
    <row r="230" spans="1:10" s="332" customFormat="1" ht="23.25" customHeight="1" thickBot="1" x14ac:dyDescent="0.3">
      <c r="A230" s="210" t="s">
        <v>620</v>
      </c>
      <c r="B230" s="108"/>
      <c r="C230" s="108"/>
      <c r="E230" s="346"/>
      <c r="F230" s="395"/>
      <c r="G230" s="460"/>
      <c r="H230" s="413"/>
      <c r="I230" s="330"/>
      <c r="J230" s="328"/>
    </row>
    <row r="231" spans="1:10" s="332" customFormat="1" ht="23.25" customHeight="1" thickTop="1" x14ac:dyDescent="0.2">
      <c r="A231" s="385"/>
      <c r="B231" s="415" t="s">
        <v>442</v>
      </c>
      <c r="C231" s="416" t="s">
        <v>208</v>
      </c>
      <c r="E231" s="346"/>
      <c r="F231" s="395"/>
      <c r="G231" s="460"/>
      <c r="H231" s="413"/>
      <c r="I231" s="330"/>
      <c r="J231" s="328"/>
    </row>
    <row r="232" spans="1:10" s="332" customFormat="1" ht="23.25" customHeight="1" x14ac:dyDescent="0.2">
      <c r="A232" s="535" t="s">
        <v>740</v>
      </c>
      <c r="B232" s="539">
        <v>750636452.18274415</v>
      </c>
      <c r="C232" s="464">
        <v>781870294.67274404</v>
      </c>
      <c r="E232" s="346"/>
      <c r="F232" s="395"/>
      <c r="G232" s="460"/>
      <c r="H232" s="413"/>
      <c r="I232" s="330"/>
      <c r="J232" s="328"/>
    </row>
    <row r="233" spans="1:10" s="332" customFormat="1" ht="23.25" customHeight="1" x14ac:dyDescent="0.2">
      <c r="A233" s="536" t="s">
        <v>726</v>
      </c>
      <c r="B233" s="661">
        <v>750636452.18274403</v>
      </c>
      <c r="C233" s="464">
        <v>781870294.67274404</v>
      </c>
      <c r="E233" s="346"/>
      <c r="F233" s="395"/>
      <c r="G233" s="460"/>
      <c r="H233" s="413"/>
      <c r="I233" s="330"/>
      <c r="J233" s="328"/>
    </row>
    <row r="234" spans="1:10" s="332" customFormat="1" ht="23.25" customHeight="1" thickBot="1" x14ac:dyDescent="0.25">
      <c r="A234" s="662" t="s">
        <v>741</v>
      </c>
      <c r="B234" s="663">
        <v>781870294.67274404</v>
      </c>
      <c r="C234" s="664">
        <v>793498412.65274405</v>
      </c>
      <c r="E234" s="346"/>
      <c r="F234" s="395"/>
      <c r="G234" s="460"/>
      <c r="H234" s="413"/>
      <c r="I234" s="330"/>
      <c r="J234" s="328"/>
    </row>
    <row r="235" spans="1:10" s="332" customFormat="1" ht="23.25" customHeight="1" thickTop="1" x14ac:dyDescent="0.2">
      <c r="D235" s="346"/>
      <c r="E235" s="346"/>
      <c r="F235" s="346"/>
      <c r="G235" s="346"/>
      <c r="H235" s="345"/>
      <c r="I235" s="344"/>
      <c r="J235" s="328"/>
    </row>
    <row r="236" spans="1:10" s="148" customFormat="1" ht="16.5" thickBot="1" x14ac:dyDescent="0.3">
      <c r="A236" s="210" t="s">
        <v>217</v>
      </c>
      <c r="B236" s="108"/>
      <c r="C236" s="108"/>
      <c r="D236" s="109"/>
      <c r="E236" s="283"/>
    </row>
    <row r="237" spans="1:10" s="332" customFormat="1" ht="30.75" customHeight="1" thickTop="1" x14ac:dyDescent="0.2">
      <c r="A237" s="414" t="s">
        <v>153</v>
      </c>
      <c r="B237" s="415" t="s">
        <v>218</v>
      </c>
      <c r="C237" s="416" t="s">
        <v>219</v>
      </c>
      <c r="D237" s="417" t="s">
        <v>220</v>
      </c>
      <c r="E237" s="346"/>
    </row>
    <row r="238" spans="1:10" s="332" customFormat="1" x14ac:dyDescent="0.2">
      <c r="A238" s="418" t="s">
        <v>333</v>
      </c>
      <c r="B238" s="419">
        <v>1.3148792417679234E-2</v>
      </c>
      <c r="C238" s="419">
        <v>1.897338280919085E-2</v>
      </c>
      <c r="D238" s="420">
        <v>0.20536170672210607</v>
      </c>
      <c r="E238" s="346"/>
      <c r="F238" s="345"/>
    </row>
    <row r="239" spans="1:10" s="332" customFormat="1" x14ac:dyDescent="0.2">
      <c r="A239" s="418" t="s">
        <v>334</v>
      </c>
      <c r="B239" s="419">
        <v>2.7900926262889082E-2</v>
      </c>
      <c r="C239" s="419">
        <v>1.9113328721994973E-2</v>
      </c>
      <c r="D239" s="421">
        <v>0.20672092576321455</v>
      </c>
      <c r="E239" s="346"/>
    </row>
    <row r="240" spans="1:10" s="332" customFormat="1" ht="16.5" thickBot="1" x14ac:dyDescent="0.25">
      <c r="A240" s="422"/>
      <c r="B240" s="423"/>
      <c r="C240" s="424"/>
      <c r="D240" s="425"/>
      <c r="E240" s="346"/>
    </row>
    <row r="241" spans="1:10" s="332" customFormat="1" ht="15.75" thickTop="1" x14ac:dyDescent="0.2">
      <c r="A241" s="727" t="s">
        <v>234</v>
      </c>
      <c r="B241" s="727"/>
      <c r="C241" s="727"/>
      <c r="D241" s="727"/>
      <c r="E241" s="346"/>
    </row>
    <row r="242" spans="1:10" s="332" customFormat="1" x14ac:dyDescent="0.2">
      <c r="A242" s="728"/>
      <c r="B242" s="728"/>
      <c r="C242" s="728"/>
      <c r="D242" s="728"/>
      <c r="E242" s="346"/>
    </row>
    <row r="243" spans="1:10" s="332" customFormat="1" ht="16.5" thickBot="1" x14ac:dyDescent="0.25">
      <c r="A243" s="426" t="s">
        <v>221</v>
      </c>
      <c r="B243" s="427"/>
      <c r="C243" s="428"/>
      <c r="D243" s="428"/>
      <c r="E243" s="346"/>
      <c r="F243" s="346"/>
      <c r="G243" s="346"/>
      <c r="H243" s="345"/>
      <c r="I243" s="344"/>
      <c r="J243" s="328"/>
    </row>
    <row r="244" spans="1:10" s="332" customFormat="1" ht="30.75" customHeight="1" thickTop="1" x14ac:dyDescent="0.2">
      <c r="A244" s="414" t="s">
        <v>153</v>
      </c>
      <c r="B244" s="415" t="s">
        <v>218</v>
      </c>
      <c r="C244" s="416" t="s">
        <v>219</v>
      </c>
      <c r="D244" s="417" t="s">
        <v>220</v>
      </c>
      <c r="E244" s="346"/>
      <c r="F244" s="346"/>
      <c r="G244" s="346"/>
      <c r="H244" s="345"/>
      <c r="I244" s="344"/>
      <c r="J244" s="328"/>
    </row>
    <row r="245" spans="1:10" s="332" customFormat="1" x14ac:dyDescent="0.2">
      <c r="A245" s="418" t="s">
        <v>222</v>
      </c>
      <c r="B245" s="419">
        <v>2.8030288615291362E-5</v>
      </c>
      <c r="C245" s="419">
        <v>9.3434295384304541E-6</v>
      </c>
      <c r="D245" s="420">
        <v>1.1211539286126726E-4</v>
      </c>
      <c r="E245" s="346"/>
      <c r="G245" s="346"/>
      <c r="H245" s="345"/>
      <c r="I245" s="344"/>
      <c r="J245" s="328"/>
    </row>
    <row r="246" spans="1:10" s="332" customFormat="1" x14ac:dyDescent="0.2">
      <c r="A246" s="418" t="s">
        <v>58</v>
      </c>
      <c r="B246" s="419">
        <v>0</v>
      </c>
      <c r="C246" s="419">
        <v>0</v>
      </c>
      <c r="D246" s="421">
        <v>0</v>
      </c>
      <c r="E246" s="346"/>
      <c r="F246" s="346"/>
      <c r="G246" s="346"/>
      <c r="H246" s="345"/>
      <c r="I246" s="344"/>
      <c r="J246" s="328"/>
    </row>
    <row r="247" spans="1:10" s="332" customFormat="1" ht="16.5" thickBot="1" x14ac:dyDescent="0.25">
      <c r="A247" s="422"/>
      <c r="B247" s="423"/>
      <c r="C247" s="424"/>
      <c r="D247" s="425"/>
      <c r="E247" s="346"/>
      <c r="F247" s="346"/>
      <c r="G247" s="346"/>
      <c r="H247" s="345"/>
      <c r="I247" s="344"/>
      <c r="J247" s="328"/>
    </row>
    <row r="248" spans="1:10" s="332" customFormat="1" ht="15.75" thickTop="1" x14ac:dyDescent="0.2">
      <c r="D248" s="346"/>
      <c r="E248" s="346"/>
      <c r="F248" s="346"/>
      <c r="G248" s="346"/>
      <c r="H248" s="345"/>
      <c r="I248" s="344"/>
      <c r="J248" s="328"/>
    </row>
    <row r="249" spans="1:10" s="332" customFormat="1" ht="16.5" thickBot="1" x14ac:dyDescent="0.3">
      <c r="A249" s="431" t="s">
        <v>534</v>
      </c>
      <c r="B249" s="362"/>
      <c r="C249" s="362"/>
      <c r="D249" s="432"/>
      <c r="E249" s="362"/>
      <c r="F249" s="346"/>
      <c r="G249" s="346"/>
      <c r="H249" s="345"/>
      <c r="I249" s="344"/>
      <c r="J249" s="328"/>
    </row>
    <row r="250" spans="1:10" s="332" customFormat="1" ht="30.75" customHeight="1" thickTop="1" x14ac:dyDescent="0.2">
      <c r="A250" s="414" t="s">
        <v>153</v>
      </c>
      <c r="B250" s="415" t="s">
        <v>218</v>
      </c>
      <c r="C250" s="416" t="s">
        <v>219</v>
      </c>
      <c r="D250" s="417" t="s">
        <v>220</v>
      </c>
      <c r="F250" s="346"/>
      <c r="G250" s="346"/>
      <c r="H250" s="345"/>
      <c r="I250" s="344"/>
      <c r="J250" s="328"/>
    </row>
    <row r="251" spans="1:10" s="332" customFormat="1" x14ac:dyDescent="0.2">
      <c r="A251" s="418" t="s">
        <v>533</v>
      </c>
      <c r="B251" s="419">
        <v>8.3739933033928297E-3</v>
      </c>
      <c r="C251" s="419">
        <v>1.4323336042030385E-2</v>
      </c>
      <c r="D251" s="420">
        <v>0.15896572278768151</v>
      </c>
      <c r="G251" s="346"/>
      <c r="H251" s="345"/>
      <c r="I251" s="344"/>
      <c r="J251" s="328"/>
    </row>
    <row r="252" spans="1:10" s="332" customFormat="1" x14ac:dyDescent="0.2">
      <c r="A252" s="418" t="s">
        <v>535</v>
      </c>
      <c r="B252" s="419">
        <v>2.3089643193029113E-2</v>
      </c>
      <c r="C252" s="419">
        <v>1.4546268784884672E-2</v>
      </c>
      <c r="D252" s="421">
        <v>0.16124550918878233</v>
      </c>
      <c r="F252" s="346"/>
      <c r="G252" s="346"/>
      <c r="H252" s="345"/>
      <c r="I252" s="344"/>
      <c r="J252" s="328"/>
    </row>
    <row r="253" spans="1:10" s="332" customFormat="1" ht="16.5" thickBot="1" x14ac:dyDescent="0.25">
      <c r="A253" s="422"/>
      <c r="B253" s="423"/>
      <c r="C253" s="424"/>
      <c r="D253" s="425"/>
      <c r="F253" s="346"/>
      <c r="G253" s="346"/>
      <c r="H253" s="345"/>
      <c r="I253" s="344"/>
      <c r="J253" s="328"/>
    </row>
    <row r="254" spans="1:10" s="332" customFormat="1" ht="15.75" customHeight="1" thickTop="1" x14ac:dyDescent="0.2">
      <c r="A254" s="433" t="s">
        <v>108</v>
      </c>
      <c r="B254" s="433"/>
      <c r="C254" s="433"/>
      <c r="D254" s="433"/>
      <c r="F254" s="346"/>
      <c r="G254" s="346"/>
      <c r="H254" s="345"/>
      <c r="I254" s="344"/>
      <c r="J254" s="328"/>
    </row>
    <row r="255" spans="1:10" s="148" customFormat="1" x14ac:dyDescent="0.2">
      <c r="A255" s="286"/>
      <c r="B255" s="286"/>
      <c r="C255" s="286"/>
      <c r="D255" s="286"/>
      <c r="E255" s="286"/>
      <c r="F255" s="283"/>
      <c r="G255" s="283"/>
      <c r="H255" s="292"/>
      <c r="I255" s="285"/>
      <c r="J255" s="263"/>
    </row>
    <row r="256" spans="1:10" s="54" customFormat="1" ht="45" x14ac:dyDescent="0.2">
      <c r="A256" s="712" t="s">
        <v>434</v>
      </c>
      <c r="B256" s="712"/>
      <c r="C256" s="712"/>
      <c r="D256" s="712"/>
      <c r="E256" s="712"/>
      <c r="F256" s="712"/>
      <c r="G256" s="712"/>
      <c r="H256" s="712"/>
      <c r="I256" s="712"/>
      <c r="J256" s="712"/>
    </row>
    <row r="257" spans="1:10" s="55" customFormat="1" ht="30" x14ac:dyDescent="0.2">
      <c r="A257" s="213"/>
      <c r="B257" s="213"/>
      <c r="C257" s="213"/>
      <c r="D257" s="213"/>
      <c r="E257" s="284" t="s">
        <v>229</v>
      </c>
      <c r="F257" s="213"/>
      <c r="G257" s="213"/>
      <c r="H257" s="214" t="s">
        <v>4</v>
      </c>
      <c r="I257" s="805">
        <v>44530</v>
      </c>
      <c r="J257" s="805"/>
    </row>
    <row r="258" spans="1:10" s="148" customFormat="1" x14ac:dyDescent="0.2">
      <c r="F258" s="283"/>
      <c r="G258" s="283"/>
      <c r="H258" s="292"/>
      <c r="I258" s="285"/>
      <c r="J258" s="263"/>
    </row>
    <row r="259" spans="1:10" s="148" customFormat="1" ht="23.25" customHeight="1" thickBot="1" x14ac:dyDescent="0.25">
      <c r="A259" s="42" t="s">
        <v>370</v>
      </c>
      <c r="B259" s="93"/>
      <c r="C259" s="94"/>
      <c r="D259" s="94"/>
      <c r="E259" s="75"/>
      <c r="F259" s="75"/>
      <c r="G259" s="95"/>
      <c r="H259" s="96"/>
      <c r="I259" s="285"/>
      <c r="J259" s="263"/>
    </row>
    <row r="260" spans="1:10" s="148" customFormat="1" ht="13.5" thickTop="1" x14ac:dyDescent="0.2">
      <c r="A260" s="767"/>
      <c r="B260" s="731" t="s">
        <v>319</v>
      </c>
      <c r="C260" s="765" t="s">
        <v>47</v>
      </c>
      <c r="D260" s="763" t="s">
        <v>185</v>
      </c>
      <c r="E260" s="723" t="s">
        <v>268</v>
      </c>
      <c r="F260" s="723" t="s">
        <v>320</v>
      </c>
      <c r="G260" s="723" t="s">
        <v>321</v>
      </c>
      <c r="H260" s="733" t="s">
        <v>312</v>
      </c>
      <c r="I260" s="285"/>
      <c r="J260" s="263"/>
    </row>
    <row r="261" spans="1:10" s="148" customFormat="1" ht="12.75" x14ac:dyDescent="0.2">
      <c r="A261" s="768"/>
      <c r="B261" s="732"/>
      <c r="C261" s="766"/>
      <c r="D261" s="764" t="s">
        <v>322</v>
      </c>
      <c r="E261" s="724"/>
      <c r="F261" s="724"/>
      <c r="G261" s="724"/>
      <c r="H261" s="734"/>
      <c r="I261" s="285"/>
      <c r="J261" s="263"/>
    </row>
    <row r="262" spans="1:10" s="33" customFormat="1" ht="20.25" customHeight="1" x14ac:dyDescent="0.2">
      <c r="A262" s="37" t="s">
        <v>214</v>
      </c>
      <c r="B262" s="97">
        <v>29.48</v>
      </c>
      <c r="C262" s="97">
        <v>239.8</v>
      </c>
      <c r="D262" s="98">
        <v>154421.4</v>
      </c>
      <c r="E262" s="99">
        <v>0.59</v>
      </c>
      <c r="F262" s="99">
        <v>0.52890000000000004</v>
      </c>
      <c r="G262" s="668">
        <v>0.47799999999999998</v>
      </c>
      <c r="H262" s="187">
        <v>795.76</v>
      </c>
    </row>
    <row r="263" spans="1:10" s="33" customFormat="1" ht="21" customHeight="1" x14ac:dyDescent="0.2">
      <c r="A263" s="37" t="s">
        <v>215</v>
      </c>
      <c r="B263" s="97">
        <v>3</v>
      </c>
      <c r="C263" s="258">
        <v>0</v>
      </c>
      <c r="D263" s="259">
        <v>0</v>
      </c>
      <c r="E263" s="260">
        <v>1.4499999999999999E-2</v>
      </c>
      <c r="F263" s="260">
        <v>0</v>
      </c>
      <c r="G263" s="260">
        <v>0</v>
      </c>
      <c r="H263" s="261">
        <v>0</v>
      </c>
    </row>
    <row r="264" spans="1:10" s="37" customFormat="1" ht="20.25" customHeight="1" x14ac:dyDescent="0.2">
      <c r="A264" s="37" t="s">
        <v>216</v>
      </c>
      <c r="B264" s="97">
        <v>94.65</v>
      </c>
      <c r="C264" s="97">
        <v>418.26</v>
      </c>
      <c r="D264" s="100">
        <v>996173.15</v>
      </c>
      <c r="E264" s="99">
        <v>0.9</v>
      </c>
      <c r="F264" s="99">
        <v>0.88197000000000003</v>
      </c>
      <c r="G264" s="99">
        <v>0.85748000000000002</v>
      </c>
      <c r="H264" s="101">
        <v>3240.22</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1"/>
      <c r="C266" s="171"/>
      <c r="D266" s="33"/>
      <c r="E266" s="194"/>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539</v>
      </c>
      <c r="E269" s="14" t="s">
        <v>311</v>
      </c>
      <c r="F269" s="1" t="s">
        <v>312</v>
      </c>
    </row>
    <row r="270" spans="1:10" s="37" customFormat="1" ht="15" customHeight="1" x14ac:dyDescent="0.2">
      <c r="A270" s="37" t="s">
        <v>313</v>
      </c>
      <c r="B270" s="78">
        <v>13940</v>
      </c>
      <c r="C270" s="85">
        <v>0.99792397451499748</v>
      </c>
      <c r="D270" s="78">
        <v>2152803100.96</v>
      </c>
      <c r="E270" s="85">
        <v>0.99800236425848421</v>
      </c>
      <c r="F270" s="79">
        <v>0</v>
      </c>
    </row>
    <row r="271" spans="1:10" s="37" customFormat="1" ht="15" customHeight="1" x14ac:dyDescent="0.2">
      <c r="A271" s="37" t="s">
        <v>361</v>
      </c>
      <c r="B271" s="78">
        <v>14</v>
      </c>
      <c r="C271" s="86">
        <v>1.0022191996563821E-3</v>
      </c>
      <c r="D271" s="78">
        <v>2186441.87</v>
      </c>
      <c r="E271" s="86">
        <v>1.013596717043323E-3</v>
      </c>
      <c r="F271" s="81">
        <v>1995.38</v>
      </c>
    </row>
    <row r="272" spans="1:10" s="37" customFormat="1" ht="15" customHeight="1" x14ac:dyDescent="0.2">
      <c r="A272" s="37" t="s">
        <v>314</v>
      </c>
      <c r="B272" s="78">
        <v>10</v>
      </c>
      <c r="C272" s="86">
        <v>7.1587085689741572E-4</v>
      </c>
      <c r="D272" s="78">
        <v>1524726.2</v>
      </c>
      <c r="E272" s="86">
        <v>7.0683675240354829E-4</v>
      </c>
      <c r="F272" s="81">
        <v>10747.22</v>
      </c>
    </row>
    <row r="273" spans="1:6" s="37" customFormat="1" ht="15" customHeight="1" x14ac:dyDescent="0.2">
      <c r="A273" s="37" t="s">
        <v>315</v>
      </c>
      <c r="B273" s="78">
        <v>2</v>
      </c>
      <c r="C273" s="86">
        <v>1.4317417137948315E-4</v>
      </c>
      <c r="D273" s="78">
        <v>373870.98</v>
      </c>
      <c r="E273" s="86">
        <v>1.7332013401562323E-4</v>
      </c>
      <c r="F273" s="81">
        <v>4515.7299999999996</v>
      </c>
    </row>
    <row r="274" spans="1:6" s="37" customFormat="1" ht="15" customHeight="1" x14ac:dyDescent="0.2">
      <c r="A274" s="37" t="s">
        <v>316</v>
      </c>
      <c r="B274" s="78">
        <v>2</v>
      </c>
      <c r="C274" s="86">
        <v>1.4317417137948315E-4</v>
      </c>
      <c r="D274" s="78">
        <v>163944.94</v>
      </c>
      <c r="E274" s="86">
        <v>7.6002044801613938E-5</v>
      </c>
      <c r="F274" s="81">
        <v>3538.36</v>
      </c>
    </row>
    <row r="275" spans="1:6" s="37" customFormat="1" ht="15" customHeight="1" x14ac:dyDescent="0.2">
      <c r="A275" s="37" t="s">
        <v>145</v>
      </c>
      <c r="B275" s="78">
        <v>1</v>
      </c>
      <c r="C275" s="86">
        <v>7.1587085689741575E-5</v>
      </c>
      <c r="D275" s="78">
        <v>60140.49</v>
      </c>
      <c r="E275" s="86">
        <v>2.7880093251862575E-5</v>
      </c>
      <c r="F275" s="81">
        <v>2280.48</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13969</v>
      </c>
      <c r="C277" s="88">
        <v>0.99999999999999989</v>
      </c>
      <c r="D277" s="89">
        <v>2157112225.4399996</v>
      </c>
      <c r="E277" s="88">
        <v>1.0000000000000002</v>
      </c>
      <c r="F277" s="90">
        <v>23077.17</v>
      </c>
    </row>
    <row r="278" spans="1:6" s="37" customFormat="1" ht="15" customHeight="1" thickTop="1" x14ac:dyDescent="0.2">
      <c r="A278" s="67" t="s">
        <v>232</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31" t="s">
        <v>530</v>
      </c>
      <c r="B280" s="362"/>
      <c r="C280" s="362"/>
      <c r="D280" s="67"/>
      <c r="E280" s="67"/>
      <c r="F280" s="67"/>
    </row>
    <row r="281" spans="1:6" s="37" customFormat="1" ht="30.6" customHeight="1" thickTop="1" x14ac:dyDescent="0.2">
      <c r="A281" s="414" t="s">
        <v>153</v>
      </c>
      <c r="B281" s="415" t="s">
        <v>207</v>
      </c>
      <c r="C281" s="416" t="s">
        <v>208</v>
      </c>
      <c r="D281" s="67"/>
      <c r="E281" s="67"/>
      <c r="F281" s="67"/>
    </row>
    <row r="282" spans="1:6" s="37" customFormat="1" ht="15" customHeight="1" x14ac:dyDescent="0.2">
      <c r="A282" s="418" t="s">
        <v>531</v>
      </c>
      <c r="B282" s="419"/>
      <c r="C282" s="465"/>
      <c r="D282" s="67"/>
      <c r="E282" s="67"/>
      <c r="F282" s="67"/>
    </row>
    <row r="283" spans="1:6" s="37" customFormat="1" ht="15" customHeight="1" x14ac:dyDescent="0.2">
      <c r="A283" s="418" t="s">
        <v>532</v>
      </c>
      <c r="B283" s="419"/>
      <c r="C283" s="465"/>
      <c r="D283" s="67"/>
      <c r="E283" s="67"/>
      <c r="F283" s="67"/>
    </row>
    <row r="284" spans="1:6" s="37" customFormat="1" ht="15" customHeight="1" thickBot="1" x14ac:dyDescent="0.25">
      <c r="A284" s="422"/>
      <c r="B284" s="423"/>
      <c r="C284" s="424"/>
      <c r="D284" s="67"/>
      <c r="E284" s="67"/>
      <c r="F284" s="67"/>
    </row>
    <row r="285" spans="1:6" s="37" customFormat="1" ht="15" customHeight="1" thickTop="1" x14ac:dyDescent="0.2">
      <c r="A285" s="433"/>
      <c r="B285" s="433"/>
      <c r="C285" s="433"/>
    </row>
    <row r="286" spans="1:6" s="37" customFormat="1" ht="15.75" customHeight="1" x14ac:dyDescent="0.2"/>
    <row r="287" spans="1:6" s="37" customFormat="1" ht="15.75" customHeight="1" thickBot="1" x14ac:dyDescent="0.25">
      <c r="A287" s="42" t="s">
        <v>187</v>
      </c>
      <c r="B287" s="42"/>
      <c r="C287" s="67"/>
      <c r="D287" s="67"/>
      <c r="E287" s="91"/>
    </row>
    <row r="288" spans="1:6" s="336" customFormat="1" ht="30.6" customHeight="1" thickTop="1" x14ac:dyDescent="0.2">
      <c r="A288" s="389"/>
      <c r="B288" s="386" t="s">
        <v>309</v>
      </c>
      <c r="C288" s="386" t="s">
        <v>539</v>
      </c>
      <c r="D288" s="386" t="s">
        <v>312</v>
      </c>
      <c r="E288" s="389" t="s">
        <v>335</v>
      </c>
    </row>
    <row r="289" spans="1:5" s="336" customFormat="1" x14ac:dyDescent="0.2">
      <c r="A289" s="336" t="s">
        <v>191</v>
      </c>
      <c r="B289" s="400">
        <v>0</v>
      </c>
      <c r="C289" s="400">
        <v>0</v>
      </c>
      <c r="D289" s="400">
        <v>0</v>
      </c>
      <c r="E289" s="401">
        <v>0</v>
      </c>
    </row>
    <row r="290" spans="1:5" s="336" customFormat="1" x14ac:dyDescent="0.2">
      <c r="A290" s="336" t="s">
        <v>188</v>
      </c>
      <c r="B290" s="400">
        <v>0</v>
      </c>
      <c r="C290" s="400">
        <v>0</v>
      </c>
      <c r="D290" s="400">
        <v>0</v>
      </c>
      <c r="E290" s="434">
        <v>0</v>
      </c>
    </row>
    <row r="291" spans="1:5" s="336" customFormat="1" ht="15" customHeight="1" x14ac:dyDescent="0.2">
      <c r="A291" s="336" t="s">
        <v>189</v>
      </c>
      <c r="B291" s="400">
        <v>0</v>
      </c>
      <c r="C291" s="400" t="s">
        <v>422</v>
      </c>
      <c r="D291" s="400" t="s">
        <v>422</v>
      </c>
      <c r="E291" s="434" t="s">
        <v>422</v>
      </c>
    </row>
    <row r="292" spans="1:5" s="336" customFormat="1" x14ac:dyDescent="0.2">
      <c r="A292" s="336" t="s">
        <v>190</v>
      </c>
      <c r="B292" s="400">
        <v>0</v>
      </c>
      <c r="C292" s="400">
        <v>0</v>
      </c>
      <c r="D292" s="400">
        <v>0</v>
      </c>
      <c r="E292" s="434">
        <v>0</v>
      </c>
    </row>
    <row r="293" spans="1:5" s="336" customFormat="1" ht="26.25" customHeight="1" x14ac:dyDescent="0.2">
      <c r="A293" s="336" t="s">
        <v>55</v>
      </c>
      <c r="B293" s="400">
        <v>0</v>
      </c>
      <c r="C293" s="400">
        <v>0</v>
      </c>
      <c r="D293" s="400">
        <v>0</v>
      </c>
      <c r="E293" s="434">
        <v>0</v>
      </c>
    </row>
    <row r="294" spans="1:5" s="336" customFormat="1" ht="15.75" customHeight="1" x14ac:dyDescent="0.2">
      <c r="A294" s="336" t="s">
        <v>192</v>
      </c>
      <c r="B294" s="400">
        <v>0</v>
      </c>
      <c r="C294" s="400">
        <v>0</v>
      </c>
      <c r="D294" s="400">
        <v>0</v>
      </c>
      <c r="E294" s="434">
        <v>0</v>
      </c>
    </row>
    <row r="295" spans="1:5" s="336" customFormat="1" ht="15.75" customHeight="1" x14ac:dyDescent="0.2">
      <c r="A295" s="336" t="s">
        <v>187</v>
      </c>
      <c r="B295" s="400">
        <v>0</v>
      </c>
      <c r="C295" s="400">
        <v>0</v>
      </c>
      <c r="D295" s="400">
        <v>0</v>
      </c>
      <c r="E295" s="434">
        <v>0</v>
      </c>
    </row>
    <row r="296" spans="1:5" s="336" customFormat="1" ht="15.75" customHeight="1" thickBot="1" x14ac:dyDescent="0.25">
      <c r="A296" s="408"/>
      <c r="B296" s="435"/>
      <c r="C296" s="435"/>
      <c r="D296" s="435"/>
      <c r="E296" s="436"/>
    </row>
    <row r="297" spans="1:5" s="336" customFormat="1" ht="37.5" customHeight="1" thickTop="1" x14ac:dyDescent="0.2"/>
    <row r="298" spans="1:5" s="336" customFormat="1" ht="15.75" customHeight="1" thickBot="1" x14ac:dyDescent="0.25">
      <c r="A298" s="374" t="s">
        <v>193</v>
      </c>
      <c r="B298" s="374"/>
      <c r="C298" s="362"/>
      <c r="D298" s="362"/>
    </row>
    <row r="299" spans="1:5" s="336" customFormat="1" ht="30.6" customHeight="1" thickTop="1" x14ac:dyDescent="0.2">
      <c r="A299" s="389" t="s">
        <v>194</v>
      </c>
      <c r="B299" s="386" t="s">
        <v>309</v>
      </c>
      <c r="C299" s="386" t="s">
        <v>539</v>
      </c>
      <c r="D299" s="437" t="s">
        <v>371</v>
      </c>
    </row>
    <row r="300" spans="1:5" s="336" customFormat="1" ht="15.75" customHeight="1" x14ac:dyDescent="0.2">
      <c r="A300" s="336" t="s">
        <v>195</v>
      </c>
      <c r="B300" s="400">
        <v>0</v>
      </c>
      <c r="C300" s="401">
        <v>0</v>
      </c>
      <c r="D300" s="401">
        <v>0</v>
      </c>
    </row>
    <row r="301" spans="1:5" s="336" customFormat="1" ht="15.75" customHeight="1" x14ac:dyDescent="0.2">
      <c r="A301" s="336" t="s">
        <v>196</v>
      </c>
      <c r="B301" s="400">
        <v>0</v>
      </c>
      <c r="C301" s="438">
        <v>0</v>
      </c>
      <c r="D301" s="438">
        <v>0</v>
      </c>
    </row>
    <row r="302" spans="1:5" s="336" customFormat="1" ht="15.75" customHeight="1" thickBot="1" x14ac:dyDescent="0.25">
      <c r="A302" s="408" t="s">
        <v>318</v>
      </c>
      <c r="B302" s="439">
        <v>0</v>
      </c>
      <c r="C302" s="439">
        <v>0</v>
      </c>
      <c r="D302" s="440">
        <v>0</v>
      </c>
      <c r="E302" s="657"/>
    </row>
    <row r="303" spans="1:5" s="336" customFormat="1" ht="15.6" customHeight="1" thickTop="1" x14ac:dyDescent="0.2">
      <c r="A303" s="362"/>
      <c r="B303" s="362"/>
      <c r="C303" s="362"/>
      <c r="D303" s="362"/>
    </row>
    <row r="304" spans="1:5" s="336" customFormat="1" ht="15.75" customHeight="1" x14ac:dyDescent="0.2">
      <c r="A304" s="441" t="s">
        <v>233</v>
      </c>
      <c r="B304" s="442"/>
      <c r="C304" s="442"/>
      <c r="D304" s="443">
        <v>0</v>
      </c>
    </row>
    <row r="305" spans="1:10" x14ac:dyDescent="0.2">
      <c r="A305" s="60"/>
      <c r="E305" s="67"/>
      <c r="F305" s="67"/>
      <c r="G305" s="67"/>
      <c r="H305" s="61"/>
    </row>
    <row r="306" spans="1:10" s="54" customFormat="1" ht="45" x14ac:dyDescent="0.2">
      <c r="A306" s="712" t="s">
        <v>434</v>
      </c>
      <c r="B306" s="712"/>
      <c r="C306" s="712"/>
      <c r="D306" s="712"/>
      <c r="E306" s="712"/>
      <c r="F306" s="712"/>
      <c r="G306" s="712"/>
      <c r="H306" s="712"/>
      <c r="I306" s="712"/>
      <c r="J306" s="712"/>
    </row>
    <row r="307" spans="1:10" s="55" customFormat="1" ht="30" x14ac:dyDescent="0.2">
      <c r="A307" s="213"/>
      <c r="B307" s="213"/>
      <c r="C307" s="213"/>
      <c r="D307" s="213"/>
      <c r="E307" s="284" t="s">
        <v>229</v>
      </c>
      <c r="F307" s="213"/>
      <c r="G307" s="213"/>
      <c r="H307" s="214" t="s">
        <v>4</v>
      </c>
      <c r="I307" s="805">
        <v>44530</v>
      </c>
      <c r="J307" s="805"/>
    </row>
    <row r="308" spans="1:10" x14ac:dyDescent="0.2">
      <c r="A308" s="60"/>
      <c r="E308" s="67"/>
      <c r="F308" s="67"/>
      <c r="G308" s="67"/>
      <c r="H308" s="61"/>
    </row>
    <row r="309" spans="1:10" ht="16.5" thickBot="1" x14ac:dyDescent="0.25">
      <c r="A309" s="42" t="s">
        <v>238</v>
      </c>
      <c r="B309" s="67"/>
      <c r="C309" s="67"/>
      <c r="D309" s="67"/>
      <c r="E309" s="91"/>
      <c r="F309" s="195"/>
      <c r="G309" s="67"/>
      <c r="H309" s="61"/>
    </row>
    <row r="310" spans="1:10" ht="30.6" customHeight="1" thickTop="1" x14ac:dyDescent="0.2">
      <c r="A310" s="1"/>
      <c r="B310" s="14" t="s">
        <v>309</v>
      </c>
      <c r="C310" s="14" t="s">
        <v>310</v>
      </c>
      <c r="D310" s="14" t="s">
        <v>539</v>
      </c>
      <c r="E310" s="2" t="s">
        <v>311</v>
      </c>
      <c r="F310" s="2" t="s">
        <v>312</v>
      </c>
      <c r="G310" s="67"/>
      <c r="H310" s="61"/>
    </row>
    <row r="311" spans="1:10" s="335" customFormat="1" x14ac:dyDescent="0.2">
      <c r="A311" s="444" t="s">
        <v>197</v>
      </c>
      <c r="B311" s="400">
        <v>2</v>
      </c>
      <c r="C311" s="445">
        <v>1.4317417137948315E-4</v>
      </c>
      <c r="D311" s="446">
        <v>179291.26</v>
      </c>
      <c r="E311" s="447">
        <v>8.3116333904893937E-5</v>
      </c>
      <c r="F311" s="434">
        <v>850.48</v>
      </c>
      <c r="G311" s="362"/>
      <c r="H311" s="448"/>
    </row>
    <row r="312" spans="1:10" s="335" customFormat="1" x14ac:dyDescent="0.2">
      <c r="A312" s="449" t="s">
        <v>110</v>
      </c>
      <c r="B312" s="400">
        <v>0</v>
      </c>
      <c r="C312" s="450">
        <v>0</v>
      </c>
      <c r="D312" s="400">
        <v>0</v>
      </c>
      <c r="E312" s="451">
        <v>0</v>
      </c>
      <c r="F312" s="434">
        <v>0</v>
      </c>
      <c r="G312" s="362"/>
      <c r="H312" s="448"/>
    </row>
    <row r="313" spans="1:10" s="335" customFormat="1" x14ac:dyDescent="0.2">
      <c r="A313" s="449" t="s">
        <v>236</v>
      </c>
      <c r="B313" s="400">
        <v>0</v>
      </c>
      <c r="C313" s="450">
        <v>0</v>
      </c>
      <c r="D313" s="400">
        <v>0</v>
      </c>
      <c r="E313" s="451">
        <v>0</v>
      </c>
      <c r="F313" s="434">
        <v>0</v>
      </c>
      <c r="G313" s="362"/>
      <c r="H313" s="448"/>
    </row>
    <row r="314" spans="1:10" s="335" customFormat="1" x14ac:dyDescent="0.2">
      <c r="A314" s="452" t="s">
        <v>558</v>
      </c>
      <c r="B314" s="400">
        <v>0</v>
      </c>
      <c r="C314" s="450">
        <v>0</v>
      </c>
      <c r="D314" s="400">
        <v>0</v>
      </c>
      <c r="E314" s="451">
        <v>0</v>
      </c>
      <c r="F314" s="434">
        <v>0</v>
      </c>
      <c r="G314" s="362"/>
      <c r="H314" s="448"/>
    </row>
    <row r="315" spans="1:10" s="335" customFormat="1" x14ac:dyDescent="0.2">
      <c r="A315" s="452" t="s">
        <v>239</v>
      </c>
      <c r="B315" s="400">
        <v>1</v>
      </c>
      <c r="C315" s="450">
        <v>7.1587085689741575E-5</v>
      </c>
      <c r="D315" s="400">
        <v>225717.31</v>
      </c>
      <c r="E315" s="451">
        <v>1.0463864945828622E-4</v>
      </c>
      <c r="F315" s="434">
        <v>0</v>
      </c>
      <c r="G315" s="362"/>
      <c r="H315" s="448"/>
    </row>
    <row r="316" spans="1:10" s="335" customFormat="1" x14ac:dyDescent="0.2">
      <c r="A316" s="452" t="s">
        <v>240</v>
      </c>
      <c r="B316" s="400">
        <v>0</v>
      </c>
      <c r="C316" s="450">
        <v>0</v>
      </c>
      <c r="D316" s="400">
        <v>0</v>
      </c>
      <c r="E316" s="451">
        <v>0</v>
      </c>
      <c r="F316" s="434">
        <v>0</v>
      </c>
      <c r="G316" s="362"/>
      <c r="H316" s="448"/>
    </row>
    <row r="317" spans="1:10" s="335" customFormat="1" ht="15.75" thickBot="1" x14ac:dyDescent="0.25">
      <c r="A317" s="453" t="s">
        <v>241</v>
      </c>
      <c r="B317" s="454">
        <v>65</v>
      </c>
      <c r="C317" s="455">
        <v>4.6531605698332023E-3</v>
      </c>
      <c r="D317" s="454">
        <v>7419783.3000000007</v>
      </c>
      <c r="E317" s="456">
        <v>3.4396834863269737E-3</v>
      </c>
      <c r="F317" s="457">
        <v>7.5</v>
      </c>
      <c r="G317" s="362"/>
      <c r="H317" s="448"/>
    </row>
    <row r="318" spans="1:10" ht="15.75" thickTop="1" x14ac:dyDescent="0.2">
      <c r="A318"/>
      <c r="B318"/>
      <c r="C318"/>
      <c r="D318"/>
      <c r="E318"/>
      <c r="F318"/>
      <c r="G318" s="67"/>
      <c r="H318" s="61"/>
    </row>
    <row r="319" spans="1:10" x14ac:dyDescent="0.2">
      <c r="A319" s="276"/>
      <c r="B319" s="12"/>
      <c r="C319" s="106"/>
      <c r="D319" s="277"/>
      <c r="E319" s="277"/>
      <c r="F319" s="67"/>
      <c r="G319" s="67"/>
      <c r="H319" s="61"/>
    </row>
    <row r="320" spans="1:10" x14ac:dyDescent="0.2">
      <c r="F320" s="67"/>
      <c r="G320" s="67"/>
      <c r="H320" s="61"/>
    </row>
    <row r="321" spans="1:8" ht="16.5" thickBot="1" x14ac:dyDescent="0.25">
      <c r="A321" s="113" t="s">
        <v>372</v>
      </c>
      <c r="C321" s="118"/>
      <c r="E321" s="118"/>
      <c r="F321" s="67"/>
      <c r="G321" s="67"/>
      <c r="H321" s="61"/>
    </row>
    <row r="322" spans="1:8" ht="30.6" customHeight="1" thickTop="1" x14ac:dyDescent="0.2">
      <c r="A322" s="1" t="s">
        <v>146</v>
      </c>
      <c r="B322" s="14" t="s">
        <v>539</v>
      </c>
      <c r="C322" s="17" t="s">
        <v>311</v>
      </c>
      <c r="D322" s="14" t="s">
        <v>147</v>
      </c>
      <c r="E322" s="14" t="s">
        <v>200</v>
      </c>
      <c r="F322" s="1" t="s">
        <v>693</v>
      </c>
      <c r="G322" s="67"/>
      <c r="H322" s="61"/>
    </row>
    <row r="323" spans="1:8" x14ac:dyDescent="0.2">
      <c r="A323" s="67" t="s">
        <v>148</v>
      </c>
      <c r="B323" s="525">
        <v>2111955899.4200001</v>
      </c>
      <c r="C323" s="86">
        <v>0.97906630657067961</v>
      </c>
      <c r="D323" s="114">
        <v>14685</v>
      </c>
      <c r="E323" s="475">
        <v>0.96643632773938792</v>
      </c>
      <c r="F323" s="321">
        <v>1.8390594900000001E-2</v>
      </c>
      <c r="G323" s="67"/>
      <c r="H323" s="61"/>
    </row>
    <row r="324" spans="1:8" x14ac:dyDescent="0.2">
      <c r="A324" s="67" t="s">
        <v>149</v>
      </c>
      <c r="B324" s="525">
        <v>0</v>
      </c>
      <c r="C324" s="86">
        <v>0</v>
      </c>
      <c r="D324" s="114">
        <v>0</v>
      </c>
      <c r="E324" s="475">
        <v>0</v>
      </c>
      <c r="F324" s="321">
        <v>0</v>
      </c>
      <c r="G324" s="67"/>
      <c r="H324" s="61"/>
    </row>
    <row r="325" spans="1:8" x14ac:dyDescent="0.2">
      <c r="A325" s="67" t="s">
        <v>198</v>
      </c>
      <c r="B325" s="525">
        <v>2241196.67</v>
      </c>
      <c r="C325" s="86">
        <v>1.0389800973581004E-3</v>
      </c>
      <c r="D325" s="114">
        <v>23</v>
      </c>
      <c r="E325" s="475">
        <v>1.5136558078315235E-3</v>
      </c>
      <c r="F325" s="321">
        <v>8.9848228999999998E-3</v>
      </c>
      <c r="G325" s="67"/>
      <c r="H325" s="61"/>
    </row>
    <row r="326" spans="1:8" x14ac:dyDescent="0.2">
      <c r="A326" s="67" t="s">
        <v>237</v>
      </c>
      <c r="B326" s="525">
        <v>13383786.32</v>
      </c>
      <c r="C326" s="86">
        <v>6.2044923588850474E-3</v>
      </c>
      <c r="D326" s="114">
        <v>161</v>
      </c>
      <c r="E326" s="475">
        <v>1.0595590654820665E-2</v>
      </c>
      <c r="F326" s="321">
        <v>4.4900000000000002E-2</v>
      </c>
      <c r="G326" s="67"/>
      <c r="H326" s="61"/>
    </row>
    <row r="327" spans="1:8" x14ac:dyDescent="0.2">
      <c r="A327" s="67" t="s">
        <v>536</v>
      </c>
      <c r="B327" s="525">
        <v>29531343.030000001</v>
      </c>
      <c r="C327" s="86">
        <v>1.3690220973077236E-2</v>
      </c>
      <c r="D327" s="114">
        <v>326</v>
      </c>
      <c r="E327" s="475">
        <v>2.1454425797959854E-2</v>
      </c>
      <c r="F327" s="321">
        <v>3.0214674E-2</v>
      </c>
      <c r="G327" s="67"/>
      <c r="H327" s="61"/>
    </row>
    <row r="328" spans="1:8" ht="16.5" thickBot="1" x14ac:dyDescent="0.25">
      <c r="A328" s="71" t="s">
        <v>318</v>
      </c>
      <c r="B328" s="131">
        <v>2157112225.4400001</v>
      </c>
      <c r="C328" s="133">
        <v>1</v>
      </c>
      <c r="D328" s="131">
        <v>15195</v>
      </c>
      <c r="E328" s="476">
        <v>0.99999999999999989</v>
      </c>
      <c r="F328" s="322">
        <v>1.8707174100000001E-2</v>
      </c>
      <c r="G328" s="67"/>
      <c r="H328" s="61"/>
    </row>
    <row r="329" spans="1:8" ht="16.5" thickTop="1" x14ac:dyDescent="0.2">
      <c r="A329" s="9"/>
      <c r="B329" s="235"/>
      <c r="C329" s="294"/>
      <c r="D329" s="235"/>
      <c r="E329" s="294"/>
      <c r="F329" s="323"/>
      <c r="G329" s="67"/>
      <c r="H329" s="61"/>
    </row>
    <row r="330" spans="1:8" x14ac:dyDescent="0.2">
      <c r="A330" s="171"/>
      <c r="B330" s="171"/>
      <c r="C330" s="171"/>
      <c r="D330" s="171"/>
      <c r="E330" s="171"/>
      <c r="F330" s="67"/>
      <c r="G330" s="67"/>
      <c r="H330" s="61"/>
    </row>
    <row r="331" spans="1:8" ht="16.5" thickBot="1" x14ac:dyDescent="0.25">
      <c r="A331" s="3" t="s">
        <v>59</v>
      </c>
      <c r="B331" s="93"/>
      <c r="C331" s="94"/>
      <c r="E331" s="67"/>
      <c r="F331" s="67"/>
      <c r="G331" s="67"/>
      <c r="H331" s="61"/>
    </row>
    <row r="332" spans="1:8" ht="30.6" customHeight="1" thickTop="1" x14ac:dyDescent="0.2">
      <c r="A332" s="1"/>
      <c r="B332" s="14" t="s">
        <v>60</v>
      </c>
      <c r="C332" s="15" t="s">
        <v>61</v>
      </c>
      <c r="E332" s="67"/>
      <c r="F332" s="67"/>
      <c r="G332" s="67"/>
      <c r="H332" s="61"/>
    </row>
    <row r="333" spans="1:8" x14ac:dyDescent="0.2">
      <c r="A333" s="37" t="s">
        <v>105</v>
      </c>
      <c r="B333" s="110">
        <v>4.4900000000000002E-2</v>
      </c>
      <c r="C333" s="231">
        <v>43922</v>
      </c>
      <c r="E333" s="67"/>
      <c r="F333" s="67"/>
      <c r="G333" s="67"/>
      <c r="H333" s="61"/>
    </row>
    <row r="334" spans="1:8" x14ac:dyDescent="0.2">
      <c r="A334" s="37" t="s">
        <v>106</v>
      </c>
      <c r="B334" s="110">
        <v>4.99E-2</v>
      </c>
      <c r="C334" s="231">
        <v>43344</v>
      </c>
      <c r="E334" s="67"/>
      <c r="F334" s="67"/>
      <c r="G334" s="67"/>
      <c r="H334" s="61"/>
    </row>
    <row r="335" spans="1:8" ht="16.5" thickBot="1" x14ac:dyDescent="0.25">
      <c r="A335" s="63"/>
      <c r="B335" s="111"/>
      <c r="C335" s="112"/>
      <c r="E335" s="67"/>
      <c r="F335" s="67"/>
      <c r="G335" s="67"/>
      <c r="H335" s="61"/>
    </row>
    <row r="336" spans="1:8" ht="15.75" thickTop="1" x14ac:dyDescent="0.2">
      <c r="A336" s="60"/>
      <c r="E336" s="67"/>
      <c r="F336" s="67"/>
      <c r="G336" s="67"/>
      <c r="H336" s="61"/>
    </row>
    <row r="337" spans="1:10" x14ac:dyDescent="0.2">
      <c r="E337" s="67"/>
      <c r="F337" s="67"/>
      <c r="G337" s="67"/>
      <c r="H337" s="61"/>
    </row>
    <row r="338" spans="1:10" ht="16.5" thickBot="1" x14ac:dyDescent="0.25">
      <c r="A338" s="113" t="s">
        <v>50</v>
      </c>
      <c r="C338" s="118"/>
      <c r="E338" s="118"/>
      <c r="F338" s="67"/>
      <c r="G338" s="67"/>
      <c r="H338" s="61"/>
    </row>
    <row r="339" spans="1:10" ht="30.75" customHeight="1" thickTop="1" x14ac:dyDescent="0.2">
      <c r="A339" s="1" t="s">
        <v>51</v>
      </c>
      <c r="B339" s="14" t="s">
        <v>539</v>
      </c>
      <c r="C339" s="17" t="s">
        <v>311</v>
      </c>
      <c r="D339" s="14" t="s">
        <v>64</v>
      </c>
      <c r="E339" s="1" t="s">
        <v>200</v>
      </c>
      <c r="F339" s="67"/>
      <c r="G339" s="61"/>
    </row>
    <row r="340" spans="1:10" x14ac:dyDescent="0.2">
      <c r="A340" s="67" t="s">
        <v>213</v>
      </c>
      <c r="B340" s="114">
        <v>2137559662.1500001</v>
      </c>
      <c r="C340" s="86">
        <v>0.99093576909935144</v>
      </c>
      <c r="D340" s="114">
        <v>13877</v>
      </c>
      <c r="E340" s="132">
        <v>0.9934139881165438</v>
      </c>
      <c r="F340" s="67"/>
      <c r="G340" s="61"/>
    </row>
    <row r="341" spans="1:10" x14ac:dyDescent="0.2">
      <c r="A341" s="67" t="s">
        <v>52</v>
      </c>
      <c r="B341" s="114">
        <v>19112665.940000001</v>
      </c>
      <c r="C341" s="667">
        <v>8.8603020809923175E-3</v>
      </c>
      <c r="D341" s="114">
        <v>89</v>
      </c>
      <c r="E341" s="132">
        <v>6.3712506263869997E-3</v>
      </c>
      <c r="F341" s="67"/>
      <c r="G341" s="61"/>
    </row>
    <row r="342" spans="1:10" x14ac:dyDescent="0.2">
      <c r="A342" s="67" t="s">
        <v>53</v>
      </c>
      <c r="B342" s="114">
        <v>439897.35</v>
      </c>
      <c r="C342" s="86">
        <v>2.0392881965622872E-4</v>
      </c>
      <c r="D342" s="114">
        <v>3</v>
      </c>
      <c r="E342" s="132">
        <v>2.1476125706922471E-4</v>
      </c>
      <c r="F342" s="67"/>
      <c r="G342" s="61"/>
    </row>
    <row r="343" spans="1:10" ht="16.5" thickBot="1" x14ac:dyDescent="0.25">
      <c r="A343" s="71" t="s">
        <v>318</v>
      </c>
      <c r="B343" s="131">
        <v>2157112225.4400001</v>
      </c>
      <c r="C343" s="134">
        <v>1</v>
      </c>
      <c r="D343" s="131">
        <v>13969</v>
      </c>
      <c r="E343" s="135">
        <v>1</v>
      </c>
      <c r="F343" s="67"/>
      <c r="G343" s="61"/>
    </row>
    <row r="344" spans="1:10" ht="15.75" thickTop="1" x14ac:dyDescent="0.2">
      <c r="A344" s="60"/>
      <c r="E344" s="67"/>
      <c r="F344" s="67"/>
      <c r="G344" s="67"/>
      <c r="H344" s="61"/>
    </row>
    <row r="345" spans="1:10" s="54" customFormat="1" ht="45" x14ac:dyDescent="0.2">
      <c r="A345" s="712" t="s">
        <v>434</v>
      </c>
      <c r="B345" s="712"/>
      <c r="C345" s="712"/>
      <c r="D345" s="712"/>
      <c r="E345" s="712"/>
      <c r="F345" s="712"/>
      <c r="G345" s="712"/>
      <c r="H345" s="712"/>
      <c r="I345" s="712"/>
      <c r="J345" s="712"/>
    </row>
    <row r="346" spans="1:10" s="55" customFormat="1" ht="30" x14ac:dyDescent="0.2">
      <c r="A346" s="213"/>
      <c r="B346" s="213"/>
      <c r="C346" s="213"/>
      <c r="D346" s="213"/>
      <c r="E346" s="212" t="s">
        <v>229</v>
      </c>
      <c r="F346" s="213"/>
      <c r="G346" s="213"/>
      <c r="H346" s="214" t="s">
        <v>4</v>
      </c>
      <c r="I346" s="805">
        <v>44530</v>
      </c>
      <c r="J346" s="805"/>
    </row>
    <row r="347" spans="1:10" x14ac:dyDescent="0.2">
      <c r="C347" s="118"/>
      <c r="D347" s="119"/>
      <c r="E347" s="118"/>
      <c r="F347" s="57"/>
    </row>
    <row r="348" spans="1:10" ht="16.5" thickBot="1" x14ac:dyDescent="0.25">
      <c r="A348" s="113" t="s">
        <v>3</v>
      </c>
      <c r="B348" s="67"/>
      <c r="C348" s="120"/>
      <c r="D348" s="121"/>
      <c r="E348" s="118"/>
      <c r="F348" s="74"/>
    </row>
    <row r="349" spans="1:10" ht="30.75" customHeight="1" thickTop="1" x14ac:dyDescent="0.2">
      <c r="A349" s="1" t="s">
        <v>143</v>
      </c>
      <c r="B349" s="14" t="s">
        <v>539</v>
      </c>
      <c r="C349" s="17" t="s">
        <v>311</v>
      </c>
      <c r="D349" s="14" t="s">
        <v>64</v>
      </c>
      <c r="E349" s="1" t="s">
        <v>200</v>
      </c>
      <c r="F349" s="57"/>
    </row>
    <row r="350" spans="1:10" x14ac:dyDescent="0.2">
      <c r="A350" s="67" t="s">
        <v>132</v>
      </c>
      <c r="B350" s="114">
        <v>103055946.63</v>
      </c>
      <c r="C350" s="220">
        <v>4.7774958305184613E-2</v>
      </c>
      <c r="D350" s="467">
        <v>1819</v>
      </c>
      <c r="E350" s="221">
        <v>0.13021690886963991</v>
      </c>
      <c r="F350" s="57"/>
    </row>
    <row r="351" spans="1:10" x14ac:dyDescent="0.2">
      <c r="A351" s="67" t="s">
        <v>133</v>
      </c>
      <c r="B351" s="114">
        <v>595643441.5</v>
      </c>
      <c r="C351" s="220">
        <v>0.27613001979000085</v>
      </c>
      <c r="D351" s="466">
        <v>4588</v>
      </c>
      <c r="E351" s="218">
        <v>0.32844154914453433</v>
      </c>
      <c r="F351" s="57"/>
    </row>
    <row r="352" spans="1:10" x14ac:dyDescent="0.2">
      <c r="A352" s="67" t="s">
        <v>134</v>
      </c>
      <c r="B352" s="114">
        <v>145164046.31</v>
      </c>
      <c r="C352" s="220">
        <v>6.7295546609954404E-2</v>
      </c>
      <c r="D352" s="466">
        <v>849</v>
      </c>
      <c r="E352" s="218">
        <v>6.0777435750590594E-2</v>
      </c>
      <c r="F352" s="57"/>
    </row>
    <row r="353" spans="1:6" x14ac:dyDescent="0.2">
      <c r="A353" s="67" t="s">
        <v>135</v>
      </c>
      <c r="B353" s="114">
        <v>141750968.16999999</v>
      </c>
      <c r="C353" s="220">
        <v>6.5713302487582045E-2</v>
      </c>
      <c r="D353" s="466">
        <v>804</v>
      </c>
      <c r="E353" s="218">
        <v>5.7556016894552225E-2</v>
      </c>
      <c r="F353" s="57"/>
    </row>
    <row r="354" spans="1:6" x14ac:dyDescent="0.2">
      <c r="A354" s="67" t="s">
        <v>136</v>
      </c>
      <c r="B354" s="114">
        <v>290003240.80000001</v>
      </c>
      <c r="C354" s="220">
        <v>0.13444049752249038</v>
      </c>
      <c r="D354" s="466">
        <v>1555</v>
      </c>
      <c r="E354" s="218">
        <v>0.11131791824754814</v>
      </c>
      <c r="F354" s="57"/>
    </row>
    <row r="355" spans="1:6" x14ac:dyDescent="0.2">
      <c r="A355" s="67" t="s">
        <v>137</v>
      </c>
      <c r="B355" s="114">
        <v>211881184.09999999</v>
      </c>
      <c r="C355" s="220">
        <v>9.822446027664658E-2</v>
      </c>
      <c r="D355" s="466">
        <v>1030</v>
      </c>
      <c r="E355" s="218">
        <v>7.3734698260433815E-2</v>
      </c>
      <c r="F355" s="57"/>
    </row>
    <row r="356" spans="1:6" x14ac:dyDescent="0.2">
      <c r="A356" s="67" t="s">
        <v>138</v>
      </c>
      <c r="B356" s="114">
        <v>215780808.40000001</v>
      </c>
      <c r="C356" s="220">
        <v>0.10003225880192015</v>
      </c>
      <c r="D356" s="466">
        <v>1052</v>
      </c>
      <c r="E356" s="218">
        <v>7.5309614145608134E-2</v>
      </c>
      <c r="F356" s="57"/>
    </row>
    <row r="357" spans="1:6" x14ac:dyDescent="0.2">
      <c r="A357" s="67" t="s">
        <v>139</v>
      </c>
      <c r="B357" s="114">
        <v>149506452.09999999</v>
      </c>
      <c r="C357" s="220">
        <v>6.9308610992413339E-2</v>
      </c>
      <c r="D357" s="466">
        <v>665</v>
      </c>
      <c r="E357" s="218">
        <v>4.7605411983678146E-2</v>
      </c>
      <c r="F357" s="57"/>
    </row>
    <row r="358" spans="1:6" x14ac:dyDescent="0.2">
      <c r="A358" s="67" t="s">
        <v>140</v>
      </c>
      <c r="B358" s="114">
        <v>82358587.390000001</v>
      </c>
      <c r="C358" s="220">
        <v>3.8180019759148504E-2</v>
      </c>
      <c r="D358" s="466">
        <v>430</v>
      </c>
      <c r="E358" s="218">
        <v>3.0782446846588877E-2</v>
      </c>
      <c r="F358" s="57"/>
    </row>
    <row r="359" spans="1:6" x14ac:dyDescent="0.2">
      <c r="A359" s="67" t="s">
        <v>141</v>
      </c>
      <c r="B359" s="114">
        <v>100596410.55</v>
      </c>
      <c r="C359" s="220">
        <v>4.6634759825479502E-2</v>
      </c>
      <c r="D359" s="466">
        <v>493</v>
      </c>
      <c r="E359" s="218">
        <v>3.5292433245042595E-2</v>
      </c>
      <c r="F359" s="57"/>
    </row>
    <row r="360" spans="1:6" x14ac:dyDescent="0.2">
      <c r="A360" s="67" t="s">
        <v>0</v>
      </c>
      <c r="B360" s="114">
        <v>121371139.48999999</v>
      </c>
      <c r="C360" s="220">
        <v>5.6265565629179608E-2</v>
      </c>
      <c r="D360" s="466">
        <v>684</v>
      </c>
      <c r="E360" s="218">
        <v>4.8965566611783237E-2</v>
      </c>
      <c r="F360" s="57"/>
    </row>
    <row r="361" spans="1:6" x14ac:dyDescent="0.2">
      <c r="A361" s="67" t="s">
        <v>1</v>
      </c>
      <c r="B361" s="114">
        <v>0</v>
      </c>
      <c r="C361" s="220">
        <v>0</v>
      </c>
      <c r="D361" s="466">
        <v>0</v>
      </c>
      <c r="E361" s="218">
        <v>0</v>
      </c>
      <c r="F361" s="57"/>
    </row>
    <row r="362" spans="1:6" x14ac:dyDescent="0.2">
      <c r="A362" s="67" t="s">
        <v>2</v>
      </c>
      <c r="B362" s="114">
        <v>0</v>
      </c>
      <c r="C362" s="220">
        <v>0</v>
      </c>
      <c r="D362" s="468">
        <v>0</v>
      </c>
      <c r="E362" s="218">
        <v>0</v>
      </c>
      <c r="F362" s="57"/>
    </row>
    <row r="363" spans="1:6" ht="16.5" thickBot="1" x14ac:dyDescent="0.25">
      <c r="A363" s="71" t="s">
        <v>318</v>
      </c>
      <c r="B363" s="122">
        <v>2157112225.4400001</v>
      </c>
      <c r="C363" s="123">
        <v>1</v>
      </c>
      <c r="D363" s="90">
        <v>13969</v>
      </c>
      <c r="E363" s="125">
        <v>1</v>
      </c>
      <c r="F363" s="57"/>
    </row>
    <row r="364" spans="1:6" ht="16.5" thickTop="1" x14ac:dyDescent="0.2">
      <c r="A364" s="9"/>
      <c r="B364" s="232"/>
      <c r="C364" s="233"/>
      <c r="D364" s="234"/>
      <c r="F364" s="233"/>
    </row>
    <row r="365" spans="1:6" ht="15.75" x14ac:dyDescent="0.2">
      <c r="A365" s="67"/>
      <c r="B365" s="232"/>
      <c r="C365" s="233"/>
      <c r="D365" s="234"/>
      <c r="F365" s="233"/>
    </row>
    <row r="366" spans="1:6" ht="15.75" x14ac:dyDescent="0.2">
      <c r="A366" s="9"/>
      <c r="B366" s="232"/>
      <c r="C366" s="233"/>
      <c r="D366" s="234"/>
      <c r="F366" s="233"/>
    </row>
    <row r="367" spans="1:6" ht="16.5" thickBot="1" x14ac:dyDescent="0.25">
      <c r="A367" s="113" t="s">
        <v>131</v>
      </c>
      <c r="B367" s="67"/>
      <c r="C367" s="120"/>
      <c r="D367" s="121"/>
      <c r="F367" s="118"/>
    </row>
    <row r="368" spans="1:6" ht="30.75" customHeight="1" thickTop="1" x14ac:dyDescent="0.2">
      <c r="A368" s="1" t="s">
        <v>143</v>
      </c>
      <c r="B368" s="14" t="s">
        <v>539</v>
      </c>
      <c r="C368" s="17" t="s">
        <v>311</v>
      </c>
      <c r="D368" s="18" t="s">
        <v>64</v>
      </c>
      <c r="E368" s="1" t="s">
        <v>200</v>
      </c>
      <c r="F368" s="57"/>
    </row>
    <row r="369" spans="1:6" x14ac:dyDescent="0.2">
      <c r="A369" s="67" t="s">
        <v>132</v>
      </c>
      <c r="B369" s="114">
        <v>180492666</v>
      </c>
      <c r="C369" s="220">
        <v>8.3673284992478197E-2</v>
      </c>
      <c r="D369" s="114">
        <v>3017</v>
      </c>
      <c r="E369" s="221">
        <v>0.21597823752595033</v>
      </c>
      <c r="F369" s="57"/>
    </row>
    <row r="370" spans="1:6" x14ac:dyDescent="0.2">
      <c r="A370" s="67" t="s">
        <v>133</v>
      </c>
      <c r="B370" s="114">
        <v>724122181.13</v>
      </c>
      <c r="C370" s="220">
        <v>0.33569054618022764</v>
      </c>
      <c r="D370" s="114">
        <v>4954</v>
      </c>
      <c r="E370" s="218">
        <v>0.35464242250697975</v>
      </c>
      <c r="F370" s="57"/>
    </row>
    <row r="371" spans="1:6" x14ac:dyDescent="0.2">
      <c r="A371" s="67" t="s">
        <v>134</v>
      </c>
      <c r="B371" s="114">
        <v>166507405.37</v>
      </c>
      <c r="C371" s="220">
        <v>7.7189959523796411E-2</v>
      </c>
      <c r="D371" s="114">
        <v>917</v>
      </c>
      <c r="E371" s="218">
        <v>6.5645357577493027E-2</v>
      </c>
      <c r="F371" s="57"/>
    </row>
    <row r="372" spans="1:6" x14ac:dyDescent="0.2">
      <c r="A372" s="67" t="s">
        <v>135</v>
      </c>
      <c r="B372" s="114">
        <v>213654620.41999999</v>
      </c>
      <c r="C372" s="220">
        <v>9.9046594748411612E-2</v>
      </c>
      <c r="D372" s="114">
        <v>1081</v>
      </c>
      <c r="E372" s="218">
        <v>7.7385639630610639E-2</v>
      </c>
      <c r="F372" s="57"/>
    </row>
    <row r="373" spans="1:6" x14ac:dyDescent="0.2">
      <c r="A373" s="67" t="s">
        <v>136</v>
      </c>
      <c r="B373" s="114">
        <v>284761087.42000002</v>
      </c>
      <c r="C373" s="220">
        <v>0.13201032568526447</v>
      </c>
      <c r="D373" s="114">
        <v>1300</v>
      </c>
      <c r="E373" s="218">
        <v>9.3063211396664042E-2</v>
      </c>
      <c r="F373" s="57"/>
    </row>
    <row r="374" spans="1:6" x14ac:dyDescent="0.2">
      <c r="A374" s="67" t="s">
        <v>137</v>
      </c>
      <c r="B374" s="114">
        <v>172546925.59</v>
      </c>
      <c r="C374" s="220">
        <v>7.9989776866989146E-2</v>
      </c>
      <c r="D374" s="114">
        <v>799</v>
      </c>
      <c r="E374" s="218">
        <v>5.7198081466103515E-2</v>
      </c>
      <c r="F374" s="57"/>
    </row>
    <row r="375" spans="1:6" x14ac:dyDescent="0.2">
      <c r="A375" s="67" t="s">
        <v>138</v>
      </c>
      <c r="B375" s="114">
        <v>177560576.72</v>
      </c>
      <c r="C375" s="220">
        <v>8.2314019004635613E-2</v>
      </c>
      <c r="D375" s="114">
        <v>735</v>
      </c>
      <c r="E375" s="218">
        <v>5.2616507981960055E-2</v>
      </c>
      <c r="F375" s="57"/>
    </row>
    <row r="376" spans="1:6" x14ac:dyDescent="0.2">
      <c r="A376" s="67" t="s">
        <v>139</v>
      </c>
      <c r="B376" s="114">
        <v>97183432.090000004</v>
      </c>
      <c r="C376" s="220">
        <v>4.5052561913034854E-2</v>
      </c>
      <c r="D376" s="114">
        <v>471</v>
      </c>
      <c r="E376" s="218">
        <v>3.3717517359868276E-2</v>
      </c>
      <c r="F376" s="57"/>
    </row>
    <row r="377" spans="1:6" x14ac:dyDescent="0.2">
      <c r="A377" s="67" t="s">
        <v>140</v>
      </c>
      <c r="B377" s="114">
        <v>122796607.58</v>
      </c>
      <c r="C377" s="220">
        <v>5.6926388034796098E-2</v>
      </c>
      <c r="D377" s="114">
        <v>611</v>
      </c>
      <c r="E377" s="218">
        <v>4.3739709356432101E-2</v>
      </c>
      <c r="F377" s="57"/>
    </row>
    <row r="378" spans="1:6" x14ac:dyDescent="0.2">
      <c r="A378" s="67" t="s">
        <v>141</v>
      </c>
      <c r="B378" s="114">
        <v>17486723.120000001</v>
      </c>
      <c r="C378" s="220">
        <v>8.1065430503659223E-3</v>
      </c>
      <c r="D378" s="114">
        <v>84</v>
      </c>
      <c r="E378" s="218">
        <v>6.0133151979382916E-3</v>
      </c>
      <c r="F378" s="57"/>
    </row>
    <row r="379" spans="1:6" x14ac:dyDescent="0.2">
      <c r="A379" s="67" t="s">
        <v>0</v>
      </c>
      <c r="B379" s="114">
        <v>0</v>
      </c>
      <c r="C379" s="220">
        <v>0</v>
      </c>
      <c r="D379" s="114">
        <v>0</v>
      </c>
      <c r="E379" s="218">
        <v>0</v>
      </c>
      <c r="F379" s="57"/>
    </row>
    <row r="380" spans="1:6" x14ac:dyDescent="0.2">
      <c r="A380" s="67" t="s">
        <v>1</v>
      </c>
      <c r="B380" s="114">
        <v>0</v>
      </c>
      <c r="C380" s="220">
        <v>0</v>
      </c>
      <c r="D380" s="114">
        <v>0</v>
      </c>
      <c r="E380" s="218">
        <v>0</v>
      </c>
      <c r="F380" s="57"/>
    </row>
    <row r="381" spans="1:6" x14ac:dyDescent="0.2">
      <c r="A381" s="67" t="s">
        <v>2</v>
      </c>
      <c r="B381" s="114">
        <v>0</v>
      </c>
      <c r="C381" s="220">
        <v>0</v>
      </c>
      <c r="D381" s="114">
        <v>0</v>
      </c>
      <c r="E381" s="218">
        <v>0</v>
      </c>
      <c r="F381" s="57"/>
    </row>
    <row r="382" spans="1:6" ht="16.5" thickBot="1" x14ac:dyDescent="0.25">
      <c r="A382" s="71" t="s">
        <v>318</v>
      </c>
      <c r="B382" s="122">
        <v>2157112225.4400001</v>
      </c>
      <c r="C382" s="123">
        <v>1</v>
      </c>
      <c r="D382" s="124">
        <v>13969</v>
      </c>
      <c r="E382" s="125">
        <v>1</v>
      </c>
      <c r="F382" s="57"/>
    </row>
    <row r="383" spans="1:6" ht="15.75" thickTop="1" x14ac:dyDescent="0.2">
      <c r="B383" s="70"/>
      <c r="C383" s="118"/>
      <c r="D383" s="119"/>
      <c r="E383" s="118"/>
      <c r="F383" s="57"/>
    </row>
    <row r="384" spans="1:6" x14ac:dyDescent="0.2">
      <c r="A384" s="67"/>
      <c r="B384" s="70"/>
      <c r="C384" s="118"/>
      <c r="D384" s="119"/>
      <c r="E384" s="118"/>
      <c r="F384" s="57"/>
    </row>
    <row r="385" spans="1:6" x14ac:dyDescent="0.2">
      <c r="B385" s="70"/>
      <c r="C385" s="118"/>
      <c r="D385" s="119"/>
      <c r="E385" s="118"/>
      <c r="F385" s="57"/>
    </row>
    <row r="386" spans="1:6" x14ac:dyDescent="0.2">
      <c r="B386" s="70"/>
      <c r="C386" s="118"/>
      <c r="D386" s="119"/>
      <c r="E386" s="118"/>
      <c r="F386" s="57"/>
    </row>
    <row r="387" spans="1:6" ht="16.5" thickBot="1" x14ac:dyDescent="0.25">
      <c r="A387" s="113" t="s">
        <v>142</v>
      </c>
      <c r="B387" s="69"/>
      <c r="C387" s="120"/>
      <c r="D387" s="121"/>
      <c r="E387" s="118"/>
      <c r="F387" s="57"/>
    </row>
    <row r="388" spans="1:6" ht="30.75" customHeight="1" thickTop="1" x14ac:dyDescent="0.2">
      <c r="A388" s="1" t="s">
        <v>143</v>
      </c>
      <c r="B388" s="14" t="s">
        <v>539</v>
      </c>
      <c r="C388" s="19" t="s">
        <v>311</v>
      </c>
      <c r="D388" s="18" t="s">
        <v>64</v>
      </c>
      <c r="E388" s="1" t="s">
        <v>200</v>
      </c>
      <c r="F388" s="57"/>
    </row>
    <row r="389" spans="1:6" x14ac:dyDescent="0.2">
      <c r="A389" s="67" t="s">
        <v>132</v>
      </c>
      <c r="B389" s="114">
        <v>231774492.16999999</v>
      </c>
      <c r="C389" s="220">
        <v>0.10744665457668685</v>
      </c>
      <c r="D389" s="114">
        <v>3570</v>
      </c>
      <c r="E389" s="221">
        <v>0.25556589591237738</v>
      </c>
      <c r="F389" s="57"/>
    </row>
    <row r="390" spans="1:6" x14ac:dyDescent="0.2">
      <c r="A390" s="67" t="s">
        <v>133</v>
      </c>
      <c r="B390" s="114">
        <v>868478718.62</v>
      </c>
      <c r="C390" s="220">
        <v>0.40261174563731872</v>
      </c>
      <c r="D390" s="114">
        <v>5595</v>
      </c>
      <c r="E390" s="218">
        <v>0.40052974443410411</v>
      </c>
      <c r="F390" s="57"/>
    </row>
    <row r="391" spans="1:6" x14ac:dyDescent="0.2">
      <c r="A391" s="67" t="s">
        <v>134</v>
      </c>
      <c r="B391" s="114">
        <v>210348260.38</v>
      </c>
      <c r="C391" s="220">
        <v>9.7513823295444849E-2</v>
      </c>
      <c r="D391" s="114">
        <v>1059</v>
      </c>
      <c r="E391" s="218">
        <v>7.581072374543632E-2</v>
      </c>
      <c r="F391" s="57"/>
    </row>
    <row r="392" spans="1:6" x14ac:dyDescent="0.2">
      <c r="A392" s="67" t="s">
        <v>135</v>
      </c>
      <c r="B392" s="114">
        <v>254142918.94</v>
      </c>
      <c r="C392" s="220">
        <v>0.11781627119013745</v>
      </c>
      <c r="D392" s="114">
        <v>1162</v>
      </c>
      <c r="E392" s="218">
        <v>8.31841935714797E-2</v>
      </c>
      <c r="F392" s="57"/>
    </row>
    <row r="393" spans="1:6" x14ac:dyDescent="0.2">
      <c r="A393" s="67" t="s">
        <v>136</v>
      </c>
      <c r="B393" s="114">
        <v>221261237.74000001</v>
      </c>
      <c r="C393" s="220">
        <v>0.10257289126200557</v>
      </c>
      <c r="D393" s="114">
        <v>997</v>
      </c>
      <c r="E393" s="218">
        <v>7.1372324432672343E-2</v>
      </c>
      <c r="F393" s="57"/>
    </row>
    <row r="394" spans="1:6" x14ac:dyDescent="0.2">
      <c r="A394" s="67" t="s">
        <v>137</v>
      </c>
      <c r="B394" s="114">
        <v>200411496.53999999</v>
      </c>
      <c r="C394" s="220">
        <v>9.2907311069140464E-2</v>
      </c>
      <c r="D394" s="114">
        <v>879</v>
      </c>
      <c r="E394" s="218">
        <v>6.2925048321282845E-2</v>
      </c>
      <c r="F394" s="57"/>
    </row>
    <row r="395" spans="1:6" x14ac:dyDescent="0.2">
      <c r="A395" s="67" t="s">
        <v>138</v>
      </c>
      <c r="B395" s="114">
        <v>142885886.93000001</v>
      </c>
      <c r="C395" s="220">
        <v>6.6239431238147392E-2</v>
      </c>
      <c r="D395" s="114">
        <v>609</v>
      </c>
      <c r="E395" s="218">
        <v>4.3596535185052618E-2</v>
      </c>
      <c r="F395" s="57"/>
    </row>
    <row r="396" spans="1:6" x14ac:dyDescent="0.2">
      <c r="A396" s="67" t="s">
        <v>139</v>
      </c>
      <c r="B396" s="114">
        <v>24095566.149999999</v>
      </c>
      <c r="C396" s="220">
        <v>1.1170288622830028E-2</v>
      </c>
      <c r="D396" s="114">
        <v>84</v>
      </c>
      <c r="E396" s="218">
        <v>6.0133151979382916E-3</v>
      </c>
      <c r="F396" s="57"/>
    </row>
    <row r="397" spans="1:6" x14ac:dyDescent="0.2">
      <c r="A397" s="67" t="s">
        <v>140</v>
      </c>
      <c r="B397" s="114">
        <v>2643912.13</v>
      </c>
      <c r="C397" s="669">
        <v>1.2256720345000611E-3</v>
      </c>
      <c r="D397" s="114">
        <v>10</v>
      </c>
      <c r="E397" s="218">
        <v>7.1587085689741572E-4</v>
      </c>
      <c r="F397" s="57"/>
    </row>
    <row r="398" spans="1:6" x14ac:dyDescent="0.2">
      <c r="A398" s="67" t="s">
        <v>141</v>
      </c>
      <c r="B398" s="114">
        <v>1069735.8400000001</v>
      </c>
      <c r="C398" s="669">
        <v>4.9591107378838342E-4</v>
      </c>
      <c r="D398" s="114">
        <v>4</v>
      </c>
      <c r="E398" s="218">
        <v>2.863483427589663E-4</v>
      </c>
      <c r="F398" s="57"/>
    </row>
    <row r="399" spans="1:6" x14ac:dyDescent="0.2">
      <c r="A399" s="67" t="s">
        <v>0</v>
      </c>
      <c r="B399" s="114">
        <v>0</v>
      </c>
      <c r="C399" s="220">
        <v>0</v>
      </c>
      <c r="D399" s="114">
        <v>0</v>
      </c>
      <c r="E399" s="218">
        <v>0</v>
      </c>
      <c r="F399" s="57"/>
    </row>
    <row r="400" spans="1:6" ht="20.25" customHeight="1" x14ac:dyDescent="0.2">
      <c r="A400" s="67" t="s">
        <v>1</v>
      </c>
      <c r="B400" s="114">
        <v>0</v>
      </c>
      <c r="C400" s="220">
        <v>0</v>
      </c>
      <c r="D400" s="114">
        <v>0</v>
      </c>
      <c r="E400" s="218">
        <v>0</v>
      </c>
      <c r="F400" s="57"/>
    </row>
    <row r="401" spans="1:10" s="126" customFormat="1" x14ac:dyDescent="0.2">
      <c r="A401" s="67" t="s">
        <v>2</v>
      </c>
      <c r="B401" s="114">
        <v>0</v>
      </c>
      <c r="C401" s="220">
        <v>0</v>
      </c>
      <c r="D401" s="114">
        <v>0</v>
      </c>
      <c r="E401" s="218">
        <v>0</v>
      </c>
    </row>
    <row r="402" spans="1:10" s="126" customFormat="1" ht="16.5" thickBot="1" x14ac:dyDescent="0.25">
      <c r="A402" s="71" t="s">
        <v>318</v>
      </c>
      <c r="B402" s="127">
        <v>2157112225.4400005</v>
      </c>
      <c r="C402" s="117">
        <v>0.99999999999999989</v>
      </c>
      <c r="D402" s="122">
        <v>13969</v>
      </c>
      <c r="E402" s="128">
        <v>0.99999999999999989</v>
      </c>
    </row>
    <row r="403" spans="1:10" s="126" customFormat="1" ht="16.5" thickTop="1" x14ac:dyDescent="0.2">
      <c r="A403" s="9"/>
      <c r="B403" s="224"/>
      <c r="C403" s="223"/>
      <c r="D403" s="232"/>
      <c r="E403" s="223"/>
    </row>
    <row r="404" spans="1:10" x14ac:dyDescent="0.2">
      <c r="A404" s="67"/>
      <c r="B404" s="70"/>
      <c r="C404" s="118"/>
      <c r="D404" s="119"/>
      <c r="E404" s="118"/>
      <c r="F404" s="84"/>
    </row>
    <row r="405" spans="1:10" s="126" customFormat="1" ht="15.75" x14ac:dyDescent="0.2">
      <c r="A405" s="9"/>
      <c r="B405" s="224"/>
      <c r="C405" s="223"/>
      <c r="D405" s="232"/>
      <c r="E405" s="223"/>
    </row>
    <row r="406" spans="1:10" s="126" customFormat="1" ht="15.75" x14ac:dyDescent="0.2">
      <c r="A406" s="9"/>
      <c r="B406" s="224"/>
      <c r="C406" s="223"/>
      <c r="D406" s="232"/>
      <c r="E406" s="223"/>
    </row>
    <row r="407" spans="1:10" s="54" customFormat="1" ht="45" x14ac:dyDescent="0.2">
      <c r="A407" s="712" t="s">
        <v>434</v>
      </c>
      <c r="B407" s="712"/>
      <c r="C407" s="712"/>
      <c r="D407" s="712"/>
      <c r="E407" s="712"/>
      <c r="F407" s="712"/>
      <c r="G407" s="712"/>
      <c r="H407" s="712"/>
      <c r="I407" s="712"/>
      <c r="J407" s="712"/>
    </row>
    <row r="408" spans="1:10" s="55" customFormat="1" ht="30" x14ac:dyDescent="0.2">
      <c r="A408" s="213"/>
      <c r="B408" s="213"/>
      <c r="C408" s="213"/>
      <c r="D408" s="213"/>
      <c r="E408" s="212" t="s">
        <v>229</v>
      </c>
      <c r="F408" s="213"/>
      <c r="G408" s="213"/>
      <c r="H408" s="214" t="s">
        <v>4</v>
      </c>
      <c r="I408" s="805">
        <v>44530</v>
      </c>
      <c r="J408" s="805"/>
    </row>
    <row r="409" spans="1:10" x14ac:dyDescent="0.2">
      <c r="A409" s="56"/>
      <c r="B409" s="56"/>
      <c r="C409" s="56"/>
      <c r="D409" s="56"/>
      <c r="E409" s="56"/>
      <c r="F409" s="57"/>
    </row>
    <row r="410" spans="1:10" ht="16.5" thickBot="1" x14ac:dyDescent="0.25">
      <c r="A410" s="113" t="s">
        <v>62</v>
      </c>
      <c r="F410" s="57"/>
    </row>
    <row r="411" spans="1:10" ht="30.6" customHeight="1" thickTop="1" x14ac:dyDescent="0.2">
      <c r="A411" s="1" t="s">
        <v>63</v>
      </c>
      <c r="B411" s="14" t="s">
        <v>539</v>
      </c>
      <c r="C411" s="14" t="s">
        <v>311</v>
      </c>
      <c r="D411" s="14" t="s">
        <v>64</v>
      </c>
      <c r="E411" s="1" t="s">
        <v>200</v>
      </c>
      <c r="F411" s="84"/>
    </row>
    <row r="412" spans="1:10" x14ac:dyDescent="0.2">
      <c r="A412" s="67" t="s">
        <v>65</v>
      </c>
      <c r="B412" s="114">
        <v>86837809.769999996</v>
      </c>
      <c r="C412" s="115">
        <v>4.0256509951533528E-2</v>
      </c>
      <c r="D412" s="114">
        <v>602</v>
      </c>
      <c r="E412" s="115">
        <v>4.3095425585224424E-2</v>
      </c>
      <c r="F412" s="57"/>
    </row>
    <row r="413" spans="1:10" x14ac:dyDescent="0.2">
      <c r="A413" s="67" t="s">
        <v>66</v>
      </c>
      <c r="B413" s="114">
        <v>145606836.75999999</v>
      </c>
      <c r="C413" s="115">
        <v>6.7500816620841148E-2</v>
      </c>
      <c r="D413" s="114">
        <v>1144</v>
      </c>
      <c r="E413" s="115">
        <v>8.1895626029064361E-2</v>
      </c>
      <c r="F413" s="57"/>
    </row>
    <row r="414" spans="1:10" x14ac:dyDescent="0.2">
      <c r="A414" s="67" t="s">
        <v>67</v>
      </c>
      <c r="B414" s="114">
        <v>350753374.04000002</v>
      </c>
      <c r="C414" s="115">
        <v>0.16260321085911728</v>
      </c>
      <c r="D414" s="114">
        <v>1427</v>
      </c>
      <c r="E414" s="115">
        <v>0.10215477127926122</v>
      </c>
      <c r="F414" s="57"/>
    </row>
    <row r="415" spans="1:10" x14ac:dyDescent="0.2">
      <c r="A415" s="67" t="s">
        <v>68</v>
      </c>
      <c r="B415" s="114">
        <v>47688575.700000003</v>
      </c>
      <c r="C415" s="115">
        <v>2.2107600679085047E-2</v>
      </c>
      <c r="D415" s="114">
        <v>464</v>
      </c>
      <c r="E415" s="115">
        <v>3.321640776004009E-2</v>
      </c>
      <c r="F415" s="57"/>
    </row>
    <row r="416" spans="1:10" x14ac:dyDescent="0.2">
      <c r="A416" s="67" t="s">
        <v>144</v>
      </c>
      <c r="B416" s="114">
        <v>175921136.38</v>
      </c>
      <c r="C416" s="115">
        <v>8.1554002756679123E-2</v>
      </c>
      <c r="D416" s="114">
        <v>1346</v>
      </c>
      <c r="E416" s="115">
        <v>9.6356217338392156E-2</v>
      </c>
      <c r="F416" s="57"/>
    </row>
    <row r="417" spans="1:6" x14ac:dyDescent="0.2">
      <c r="A417" s="67" t="s">
        <v>401</v>
      </c>
      <c r="B417" s="114">
        <v>0</v>
      </c>
      <c r="C417" s="115">
        <v>0</v>
      </c>
      <c r="D417" s="114">
        <v>0</v>
      </c>
      <c r="E417" s="115">
        <v>0</v>
      </c>
      <c r="F417" s="57"/>
    </row>
    <row r="418" spans="1:6" x14ac:dyDescent="0.2">
      <c r="A418" s="67" t="s">
        <v>125</v>
      </c>
      <c r="B418" s="114">
        <v>368680771.89999998</v>
      </c>
      <c r="C418" s="115">
        <v>0.1709140431137271</v>
      </c>
      <c r="D418" s="114">
        <v>1707</v>
      </c>
      <c r="E418" s="115">
        <v>0.12219915527238887</v>
      </c>
      <c r="F418" s="57"/>
    </row>
    <row r="419" spans="1:6" x14ac:dyDescent="0.2">
      <c r="A419" s="67" t="s">
        <v>126</v>
      </c>
      <c r="B419" s="114">
        <v>263411799.25999999</v>
      </c>
      <c r="C419" s="115">
        <v>0.12211316414298759</v>
      </c>
      <c r="D419" s="114">
        <v>1543</v>
      </c>
      <c r="E419" s="115">
        <v>0.11045887321927124</v>
      </c>
      <c r="F419" s="57"/>
    </row>
    <row r="420" spans="1:6" x14ac:dyDescent="0.2">
      <c r="A420" s="67" t="s">
        <v>406</v>
      </c>
      <c r="B420" s="114">
        <v>134310626.53999999</v>
      </c>
      <c r="C420" s="115">
        <v>6.2264088514265313E-2</v>
      </c>
      <c r="D420" s="114">
        <v>1320</v>
      </c>
      <c r="E420" s="115">
        <v>9.4494953110458871E-2</v>
      </c>
      <c r="F420" s="57"/>
    </row>
    <row r="421" spans="1:6" x14ac:dyDescent="0.2">
      <c r="A421" s="67" t="s">
        <v>127</v>
      </c>
      <c r="B421" s="114">
        <v>196401525.81999999</v>
      </c>
      <c r="C421" s="115">
        <v>9.1048357847927322E-2</v>
      </c>
      <c r="D421" s="114">
        <v>1359</v>
      </c>
      <c r="E421" s="115">
        <v>9.7286849452358798E-2</v>
      </c>
      <c r="F421" s="57"/>
    </row>
    <row r="422" spans="1:6" x14ac:dyDescent="0.2">
      <c r="A422" s="67" t="s">
        <v>128</v>
      </c>
      <c r="B422" s="114">
        <v>51790639.460000001</v>
      </c>
      <c r="C422" s="115">
        <v>2.4009246644288953E-2</v>
      </c>
      <c r="D422" s="114">
        <v>467</v>
      </c>
      <c r="E422" s="115">
        <v>3.3431169017109311E-2</v>
      </c>
      <c r="F422" s="57"/>
    </row>
    <row r="423" spans="1:6" x14ac:dyDescent="0.2">
      <c r="A423" s="67" t="s">
        <v>129</v>
      </c>
      <c r="B423" s="114">
        <v>196887178.72999999</v>
      </c>
      <c r="C423" s="115">
        <v>9.1273498155544336E-2</v>
      </c>
      <c r="D423" s="114">
        <v>1456</v>
      </c>
      <c r="E423" s="115">
        <v>0.10423079676426372</v>
      </c>
      <c r="F423" s="57"/>
    </row>
    <row r="424" spans="1:6" x14ac:dyDescent="0.2">
      <c r="A424" s="67" t="s">
        <v>130</v>
      </c>
      <c r="B424" s="114">
        <v>138821951.08000001</v>
      </c>
      <c r="C424" s="115">
        <v>6.4355460714003235E-2</v>
      </c>
      <c r="D424" s="114">
        <v>1134</v>
      </c>
      <c r="E424" s="115">
        <v>8.117975517216694E-2</v>
      </c>
      <c r="F424" s="57"/>
    </row>
    <row r="425" spans="1:6" ht="16.5" thickBot="1" x14ac:dyDescent="0.25">
      <c r="A425" s="71" t="s">
        <v>318</v>
      </c>
      <c r="B425" s="116">
        <v>2157112225.4400001</v>
      </c>
      <c r="C425" s="117">
        <v>0.99999999999999989</v>
      </c>
      <c r="D425" s="87">
        <v>13969</v>
      </c>
      <c r="E425" s="117">
        <v>1</v>
      </c>
      <c r="F425" s="57"/>
    </row>
    <row r="426" spans="1:6" ht="15.75" thickTop="1" x14ac:dyDescent="0.2">
      <c r="F426" s="57"/>
    </row>
    <row r="427" spans="1:6" ht="16.5" thickBot="1" x14ac:dyDescent="0.25">
      <c r="A427" s="113" t="s">
        <v>525</v>
      </c>
      <c r="B427" s="67"/>
      <c r="C427" s="67"/>
      <c r="D427" s="67"/>
      <c r="F427" s="57"/>
    </row>
    <row r="428" spans="1:6" ht="30.6" customHeight="1" thickTop="1" x14ac:dyDescent="0.2">
      <c r="A428" s="1" t="s">
        <v>340</v>
      </c>
      <c r="B428" s="14" t="s">
        <v>539</v>
      </c>
      <c r="C428" s="14" t="s">
        <v>311</v>
      </c>
      <c r="D428" s="14" t="s">
        <v>64</v>
      </c>
      <c r="E428" s="1" t="s">
        <v>200</v>
      </c>
      <c r="F428" s="57"/>
    </row>
    <row r="429" spans="1:6" x14ac:dyDescent="0.2">
      <c r="A429" s="129" t="s">
        <v>5</v>
      </c>
      <c r="B429" s="114">
        <v>206427.74</v>
      </c>
      <c r="C429" s="220">
        <v>9.5696337708110486E-5</v>
      </c>
      <c r="D429" s="114">
        <v>95</v>
      </c>
      <c r="E429" s="115">
        <v>6.8007731405254493E-3</v>
      </c>
      <c r="F429" s="57"/>
    </row>
    <row r="430" spans="1:6" x14ac:dyDescent="0.2">
      <c r="A430" s="129" t="s">
        <v>6</v>
      </c>
      <c r="B430" s="114">
        <v>832675.45</v>
      </c>
      <c r="C430" s="220">
        <v>3.8601396820239791E-4</v>
      </c>
      <c r="D430" s="114">
        <v>106</v>
      </c>
      <c r="E430" s="115">
        <v>7.5882310831126062E-3</v>
      </c>
      <c r="F430" s="57"/>
    </row>
    <row r="431" spans="1:6" x14ac:dyDescent="0.2">
      <c r="A431" s="129" t="s">
        <v>7</v>
      </c>
      <c r="B431" s="114">
        <v>10148310.9</v>
      </c>
      <c r="C431" s="220">
        <v>4.7045817924146176E-3</v>
      </c>
      <c r="D431" s="114">
        <v>568</v>
      </c>
      <c r="E431" s="115">
        <v>4.0661464671773215E-2</v>
      </c>
      <c r="F431" s="57"/>
    </row>
    <row r="432" spans="1:6" x14ac:dyDescent="0.2">
      <c r="A432" s="129" t="s">
        <v>8</v>
      </c>
      <c r="B432" s="114">
        <v>49319606.609999999</v>
      </c>
      <c r="C432" s="220">
        <v>2.2863718460424544E-2</v>
      </c>
      <c r="D432" s="114">
        <v>1286</v>
      </c>
      <c r="E432" s="115">
        <v>9.2060992197007654E-2</v>
      </c>
      <c r="F432" s="57"/>
    </row>
    <row r="433" spans="1:6" x14ac:dyDescent="0.2">
      <c r="A433" s="129" t="s">
        <v>9</v>
      </c>
      <c r="B433" s="114">
        <v>98586939.329999998</v>
      </c>
      <c r="C433" s="220">
        <v>4.5703203647594455E-2</v>
      </c>
      <c r="D433" s="114">
        <v>1571</v>
      </c>
      <c r="E433" s="115">
        <v>0.11246331161858401</v>
      </c>
      <c r="F433" s="57"/>
    </row>
    <row r="434" spans="1:6" x14ac:dyDescent="0.2">
      <c r="A434" s="129" t="s">
        <v>10</v>
      </c>
      <c r="B434" s="114">
        <v>142038934.80000001</v>
      </c>
      <c r="C434" s="220">
        <v>6.5846798847485746E-2</v>
      </c>
      <c r="D434" s="114">
        <v>1622</v>
      </c>
      <c r="E434" s="115">
        <v>0.11611425298876082</v>
      </c>
      <c r="F434" s="57"/>
    </row>
    <row r="435" spans="1:6" x14ac:dyDescent="0.2">
      <c r="A435" s="129" t="s">
        <v>11</v>
      </c>
      <c r="B435" s="114">
        <v>372377512.25999999</v>
      </c>
      <c r="C435" s="220">
        <v>0.1726277881458132</v>
      </c>
      <c r="D435" s="114">
        <v>3004</v>
      </c>
      <c r="E435" s="115">
        <v>0.21504760541198367</v>
      </c>
      <c r="F435" s="57"/>
    </row>
    <row r="436" spans="1:6" x14ac:dyDescent="0.2">
      <c r="A436" s="129" t="s">
        <v>12</v>
      </c>
      <c r="B436" s="114">
        <v>374268638.42000002</v>
      </c>
      <c r="C436" s="220">
        <v>0.1735044815962962</v>
      </c>
      <c r="D436" s="114">
        <v>2158</v>
      </c>
      <c r="E436" s="115">
        <v>0.1544849309184623</v>
      </c>
      <c r="F436" s="57"/>
    </row>
    <row r="437" spans="1:6" x14ac:dyDescent="0.2">
      <c r="A437" s="129" t="s">
        <v>13</v>
      </c>
      <c r="B437" s="114">
        <v>305021971.45999998</v>
      </c>
      <c r="C437" s="220">
        <v>0.14140292186132444</v>
      </c>
      <c r="D437" s="114">
        <v>1365</v>
      </c>
      <c r="E437" s="115">
        <v>9.771637196649724E-2</v>
      </c>
      <c r="F437" s="57"/>
    </row>
    <row r="438" spans="1:6" x14ac:dyDescent="0.2">
      <c r="A438" s="129" t="s">
        <v>14</v>
      </c>
      <c r="B438" s="114">
        <v>213395310.93000001</v>
      </c>
      <c r="C438" s="220">
        <v>9.8926383344043398E-2</v>
      </c>
      <c r="D438" s="114">
        <v>781</v>
      </c>
      <c r="E438" s="115">
        <v>5.5909513923688169E-2</v>
      </c>
      <c r="F438" s="57"/>
    </row>
    <row r="439" spans="1:6" x14ac:dyDescent="0.2">
      <c r="A439" s="129" t="s">
        <v>15</v>
      </c>
      <c r="B439" s="114">
        <v>166003168.03999999</v>
      </c>
      <c r="C439" s="220">
        <v>7.6956203799799644E-2</v>
      </c>
      <c r="D439" s="114">
        <v>514</v>
      </c>
      <c r="E439" s="115">
        <v>3.6795762044527169E-2</v>
      </c>
      <c r="F439" s="57"/>
    </row>
    <row r="440" spans="1:6" x14ac:dyDescent="0.2">
      <c r="A440" s="129" t="s">
        <v>16</v>
      </c>
      <c r="B440" s="114">
        <v>113959588.31</v>
      </c>
      <c r="C440" s="220">
        <v>5.2829698411613668E-2</v>
      </c>
      <c r="D440" s="114">
        <v>306</v>
      </c>
      <c r="E440" s="115">
        <v>2.1905648221060919E-2</v>
      </c>
      <c r="F440" s="57"/>
    </row>
    <row r="441" spans="1:6" x14ac:dyDescent="0.2">
      <c r="A441" s="129" t="s">
        <v>17</v>
      </c>
      <c r="B441" s="114">
        <v>87092372.030000001</v>
      </c>
      <c r="C441" s="220">
        <v>4.0374520622002044E-2</v>
      </c>
      <c r="D441" s="114">
        <v>206</v>
      </c>
      <c r="E441" s="115">
        <v>1.4746939652086764E-2</v>
      </c>
      <c r="F441" s="57"/>
    </row>
    <row r="442" spans="1:6" x14ac:dyDescent="0.2">
      <c r="A442" s="129" t="s">
        <v>18</v>
      </c>
      <c r="B442" s="114">
        <v>60631832.32</v>
      </c>
      <c r="C442" s="220">
        <v>2.810787107176704E-2</v>
      </c>
      <c r="D442" s="114">
        <v>128</v>
      </c>
      <c r="E442" s="115">
        <v>9.1631469682869216E-3</v>
      </c>
      <c r="F442" s="57"/>
    </row>
    <row r="443" spans="1:6" x14ac:dyDescent="0.2">
      <c r="A443" s="129" t="s">
        <v>19</v>
      </c>
      <c r="B443" s="114">
        <v>72702408.049999997</v>
      </c>
      <c r="C443" s="220">
        <v>3.3703581664681549E-2</v>
      </c>
      <c r="D443" s="114">
        <v>133</v>
      </c>
      <c r="E443" s="115">
        <v>9.5210823967356289E-3</v>
      </c>
      <c r="F443" s="57"/>
    </row>
    <row r="444" spans="1:6" x14ac:dyDescent="0.2">
      <c r="A444" s="129" t="s">
        <v>20</v>
      </c>
      <c r="B444" s="114">
        <v>45690547.759999998</v>
      </c>
      <c r="C444" s="220">
        <v>2.118134940831843E-2</v>
      </c>
      <c r="D444" s="114">
        <v>71</v>
      </c>
      <c r="E444" s="115">
        <v>5.0826830839716518E-3</v>
      </c>
      <c r="F444" s="57"/>
    </row>
    <row r="445" spans="1:6" x14ac:dyDescent="0.2">
      <c r="A445" s="129" t="s">
        <v>21</v>
      </c>
      <c r="B445" s="114">
        <v>20799986.73</v>
      </c>
      <c r="C445" s="220">
        <v>9.6425148792419896E-3</v>
      </c>
      <c r="D445" s="114">
        <v>28</v>
      </c>
      <c r="E445" s="115">
        <v>2.0044383993127642E-3</v>
      </c>
      <c r="F445" s="57"/>
    </row>
    <row r="446" spans="1:6" x14ac:dyDescent="0.2">
      <c r="A446" s="129" t="s">
        <v>22</v>
      </c>
      <c r="B446" s="114">
        <v>13513163.27</v>
      </c>
      <c r="C446" s="220">
        <v>6.2644692801013787E-3</v>
      </c>
      <c r="D446" s="114">
        <v>16</v>
      </c>
      <c r="E446" s="115">
        <v>1.1453933710358652E-3</v>
      </c>
      <c r="F446" s="57"/>
    </row>
    <row r="447" spans="1:6" x14ac:dyDescent="0.2">
      <c r="A447" s="129" t="s">
        <v>23</v>
      </c>
      <c r="B447" s="114">
        <v>10522831.029999999</v>
      </c>
      <c r="C447" s="220">
        <v>4.8782028611671279E-3</v>
      </c>
      <c r="D447" s="114">
        <v>11</v>
      </c>
      <c r="E447" s="115">
        <v>7.8745794258715729E-4</v>
      </c>
      <c r="F447" s="57"/>
    </row>
    <row r="448" spans="1:6" x14ac:dyDescent="0.2">
      <c r="A448" s="129" t="s">
        <v>24</v>
      </c>
      <c r="B448" s="114">
        <v>0</v>
      </c>
      <c r="C448" s="220">
        <v>0</v>
      </c>
      <c r="D448" s="114">
        <v>0</v>
      </c>
      <c r="E448" s="115">
        <v>0</v>
      </c>
      <c r="F448" s="57"/>
    </row>
    <row r="449" spans="1:6" ht="16.5" thickBot="1" x14ac:dyDescent="0.25">
      <c r="A449" s="71" t="s">
        <v>318</v>
      </c>
      <c r="B449" s="87">
        <v>2157112225.4400001</v>
      </c>
      <c r="C449" s="88">
        <v>0.99999999999999989</v>
      </c>
      <c r="D449" s="127">
        <v>13969</v>
      </c>
      <c r="E449" s="117">
        <v>0.99999999999999989</v>
      </c>
      <c r="F449" s="57"/>
    </row>
    <row r="450" spans="1:6" ht="16.5" thickTop="1" x14ac:dyDescent="0.2">
      <c r="A450" s="9"/>
      <c r="B450" s="176"/>
      <c r="C450" s="223"/>
      <c r="D450" s="224"/>
      <c r="E450" s="223"/>
      <c r="F450" s="57"/>
    </row>
    <row r="451" spans="1:6" ht="15.75" x14ac:dyDescent="0.2">
      <c r="A451" s="9"/>
      <c r="B451" s="176"/>
      <c r="C451" s="223"/>
      <c r="D451" s="224"/>
      <c r="E451" s="223"/>
      <c r="F451" s="57"/>
    </row>
    <row r="452" spans="1:6" ht="15.75" x14ac:dyDescent="0.2">
      <c r="A452" s="9"/>
      <c r="B452" s="176"/>
      <c r="C452" s="223"/>
      <c r="D452" s="224"/>
      <c r="E452" s="223"/>
      <c r="F452" s="57"/>
    </row>
    <row r="453" spans="1:6" ht="15.75" x14ac:dyDescent="0.2">
      <c r="A453" s="9"/>
      <c r="B453" s="176"/>
      <c r="C453" s="223"/>
      <c r="D453" s="224"/>
      <c r="E453" s="223"/>
      <c r="F453" s="57"/>
    </row>
    <row r="454" spans="1:6" ht="15.75" x14ac:dyDescent="0.2">
      <c r="A454" s="9"/>
      <c r="B454" s="176"/>
      <c r="C454" s="223"/>
      <c r="D454" s="224"/>
      <c r="E454" s="223"/>
      <c r="F454" s="57"/>
    </row>
    <row r="455" spans="1:6" ht="15.75" x14ac:dyDescent="0.2">
      <c r="A455" s="9"/>
      <c r="B455" s="176"/>
      <c r="C455" s="223"/>
      <c r="D455" s="224"/>
      <c r="E455" s="223"/>
      <c r="F455" s="57"/>
    </row>
    <row r="456" spans="1:6" ht="15.75" x14ac:dyDescent="0.2">
      <c r="A456" s="9"/>
      <c r="B456" s="176"/>
      <c r="C456" s="223"/>
      <c r="D456" s="224"/>
      <c r="E456" s="223"/>
      <c r="F456" s="57"/>
    </row>
    <row r="457" spans="1:6" ht="15.75" x14ac:dyDescent="0.2">
      <c r="A457" s="9"/>
      <c r="B457" s="176"/>
      <c r="C457" s="223"/>
      <c r="D457" s="224"/>
      <c r="E457" s="223"/>
      <c r="F457" s="57"/>
    </row>
    <row r="458" spans="1:6" ht="15.75" x14ac:dyDescent="0.2">
      <c r="A458" s="9"/>
      <c r="B458" s="176"/>
      <c r="C458" s="223"/>
      <c r="D458" s="224"/>
      <c r="E458" s="223"/>
      <c r="F458" s="57"/>
    </row>
    <row r="459" spans="1:6" ht="15.75" x14ac:dyDescent="0.2">
      <c r="A459" s="9"/>
      <c r="B459" s="176"/>
      <c r="C459" s="223"/>
      <c r="D459" s="224"/>
      <c r="E459" s="223"/>
      <c r="F459" s="57"/>
    </row>
    <row r="460" spans="1:6" ht="15.75" x14ac:dyDescent="0.2">
      <c r="A460" s="9"/>
      <c r="B460" s="176"/>
      <c r="C460" s="223"/>
      <c r="D460" s="224"/>
      <c r="E460" s="223"/>
      <c r="F460" s="57"/>
    </row>
    <row r="461" spans="1:6" ht="15.75" x14ac:dyDescent="0.2">
      <c r="A461" s="9"/>
      <c r="B461" s="176"/>
      <c r="C461" s="223"/>
      <c r="D461" s="224"/>
      <c r="E461" s="223"/>
      <c r="F461" s="57"/>
    </row>
    <row r="462" spans="1:6" ht="15.75" x14ac:dyDescent="0.2">
      <c r="A462" s="9"/>
      <c r="B462" s="176"/>
      <c r="C462" s="223"/>
      <c r="D462" s="224"/>
      <c r="E462" s="223"/>
      <c r="F462" s="57"/>
    </row>
    <row r="463" spans="1:6" ht="15.75" x14ac:dyDescent="0.2">
      <c r="A463" s="9"/>
      <c r="B463" s="176"/>
      <c r="C463" s="223"/>
      <c r="D463" s="224"/>
      <c r="E463" s="223"/>
      <c r="F463" s="57"/>
    </row>
    <row r="464" spans="1:6" ht="15.75" x14ac:dyDescent="0.2">
      <c r="A464" s="9"/>
      <c r="B464" s="176"/>
      <c r="C464" s="223"/>
      <c r="D464" s="224"/>
      <c r="E464" s="223"/>
      <c r="F464" s="57"/>
    </row>
    <row r="465" spans="1:10" ht="15.75" x14ac:dyDescent="0.2">
      <c r="A465" s="9"/>
      <c r="B465" s="176"/>
      <c r="C465" s="223"/>
      <c r="D465" s="224"/>
      <c r="E465" s="223"/>
      <c r="F465" s="57"/>
    </row>
    <row r="466" spans="1:10" ht="15.75" x14ac:dyDescent="0.2">
      <c r="A466" s="9"/>
      <c r="B466" s="176"/>
      <c r="C466" s="223"/>
      <c r="D466" s="224"/>
      <c r="E466" s="223"/>
      <c r="F466" s="57"/>
    </row>
    <row r="467" spans="1:10" ht="15.75" x14ac:dyDescent="0.2">
      <c r="A467" s="9"/>
      <c r="B467" s="176"/>
      <c r="C467" s="223"/>
      <c r="D467" s="224"/>
      <c r="E467" s="223"/>
      <c r="F467" s="57"/>
    </row>
    <row r="468" spans="1:10" ht="15.75" x14ac:dyDescent="0.2">
      <c r="A468" s="9"/>
      <c r="B468" s="176"/>
      <c r="C468" s="223"/>
      <c r="D468" s="224"/>
      <c r="E468" s="223"/>
      <c r="F468" s="57"/>
    </row>
    <row r="469" spans="1:10" s="54" customFormat="1" ht="45" x14ac:dyDescent="0.2">
      <c r="A469" s="712" t="s">
        <v>434</v>
      </c>
      <c r="B469" s="712"/>
      <c r="C469" s="712"/>
      <c r="D469" s="712"/>
      <c r="E469" s="712"/>
      <c r="F469" s="712"/>
      <c r="G469" s="712"/>
      <c r="H469" s="712"/>
      <c r="I469" s="712"/>
      <c r="J469" s="712"/>
    </row>
    <row r="470" spans="1:10" s="55" customFormat="1" ht="30" x14ac:dyDescent="0.2">
      <c r="A470" s="213"/>
      <c r="B470" s="213"/>
      <c r="C470" s="213"/>
      <c r="D470" s="213"/>
      <c r="E470" s="212" t="s">
        <v>229</v>
      </c>
      <c r="F470" s="213"/>
      <c r="G470" s="213"/>
      <c r="H470" s="214" t="s">
        <v>4</v>
      </c>
      <c r="I470" s="805">
        <v>44530</v>
      </c>
      <c r="J470" s="805"/>
    </row>
    <row r="471" spans="1:10" s="33" customFormat="1" x14ac:dyDescent="0.2">
      <c r="F471" s="57"/>
      <c r="G471" s="57"/>
      <c r="H471" s="57"/>
    </row>
    <row r="472" spans="1:10" ht="16.5" thickBot="1" x14ac:dyDescent="0.25">
      <c r="A472" s="113" t="s">
        <v>150</v>
      </c>
      <c r="B472" s="121"/>
      <c r="C472" s="120"/>
      <c r="D472" s="121"/>
      <c r="E472" s="118"/>
      <c r="F472" s="57"/>
    </row>
    <row r="473" spans="1:10" ht="30.6" customHeight="1" thickTop="1" x14ac:dyDescent="0.2">
      <c r="A473" s="1" t="s">
        <v>151</v>
      </c>
      <c r="B473" s="14" t="s">
        <v>539</v>
      </c>
      <c r="C473" s="17" t="s">
        <v>311</v>
      </c>
      <c r="D473" s="18" t="s">
        <v>64</v>
      </c>
      <c r="E473" s="1" t="s">
        <v>200</v>
      </c>
      <c r="F473" s="84"/>
    </row>
    <row r="474" spans="1:10" x14ac:dyDescent="0.2">
      <c r="A474" s="67" t="s">
        <v>332</v>
      </c>
      <c r="B474" s="114">
        <v>621897179.47000003</v>
      </c>
      <c r="C474" s="222">
        <v>0.28830079962258232</v>
      </c>
      <c r="D474" s="114">
        <v>3716</v>
      </c>
      <c r="E474" s="219">
        <v>0.2660176104230797</v>
      </c>
      <c r="F474" s="57"/>
    </row>
    <row r="475" spans="1:10" x14ac:dyDescent="0.2">
      <c r="A475" s="67" t="s">
        <v>25</v>
      </c>
      <c r="B475" s="114">
        <v>437868783.5</v>
      </c>
      <c r="C475" s="222">
        <v>0.20298841123608444</v>
      </c>
      <c r="D475" s="114">
        <v>2575</v>
      </c>
      <c r="E475" s="219">
        <v>0.18433674565108454</v>
      </c>
      <c r="F475" s="57"/>
    </row>
    <row r="476" spans="1:10" x14ac:dyDescent="0.2">
      <c r="A476" s="67" t="s">
        <v>26</v>
      </c>
      <c r="B476" s="114">
        <v>358906639.85000002</v>
      </c>
      <c r="C476" s="222">
        <v>0.16638292417854686</v>
      </c>
      <c r="D476" s="114">
        <v>2078</v>
      </c>
      <c r="E476" s="219">
        <v>0.14875796406328298</v>
      </c>
      <c r="F476" s="57"/>
    </row>
    <row r="477" spans="1:10" x14ac:dyDescent="0.2">
      <c r="A477" s="67" t="s">
        <v>27</v>
      </c>
      <c r="B477" s="114">
        <v>292491136</v>
      </c>
      <c r="C477" s="222">
        <v>0.13559384280080222</v>
      </c>
      <c r="D477" s="114">
        <v>1849</v>
      </c>
      <c r="E477" s="219">
        <v>0.13236452144033217</v>
      </c>
      <c r="F477" s="57"/>
    </row>
    <row r="478" spans="1:10" x14ac:dyDescent="0.2">
      <c r="A478" s="67" t="s">
        <v>28</v>
      </c>
      <c r="B478" s="114">
        <v>192161304.47</v>
      </c>
      <c r="C478" s="222">
        <v>8.9082664408340465E-2</v>
      </c>
      <c r="D478" s="114">
        <v>1502</v>
      </c>
      <c r="E478" s="219">
        <v>0.10752380270599184</v>
      </c>
      <c r="F478" s="57"/>
    </row>
    <row r="479" spans="1:10" x14ac:dyDescent="0.2">
      <c r="A479" s="67" t="s">
        <v>29</v>
      </c>
      <c r="B479" s="114">
        <v>168243646.71000001</v>
      </c>
      <c r="C479" s="222">
        <v>7.7994851044749083E-2</v>
      </c>
      <c r="D479" s="114">
        <v>1474</v>
      </c>
      <c r="E479" s="219">
        <v>0.10551936430667908</v>
      </c>
      <c r="F479" s="57"/>
    </row>
    <row r="480" spans="1:10" x14ac:dyDescent="0.2">
      <c r="A480" s="67" t="s">
        <v>30</v>
      </c>
      <c r="B480" s="114">
        <v>78779696.260000005</v>
      </c>
      <c r="C480" s="222">
        <v>3.6520907596233575E-2</v>
      </c>
      <c r="D480" s="114">
        <v>711</v>
      </c>
      <c r="E480" s="219">
        <v>5.089841792540626E-2</v>
      </c>
      <c r="F480" s="57"/>
    </row>
    <row r="481" spans="1:6" x14ac:dyDescent="0.2">
      <c r="A481" s="67" t="s">
        <v>31</v>
      </c>
      <c r="B481" s="114">
        <v>6763839.1799999997</v>
      </c>
      <c r="C481" s="222">
        <v>3.1355991126610651E-3</v>
      </c>
      <c r="D481" s="114">
        <v>64</v>
      </c>
      <c r="E481" s="219">
        <v>4.5815734841434608E-3</v>
      </c>
      <c r="F481" s="57"/>
    </row>
    <row r="482" spans="1:6" x14ac:dyDescent="0.2">
      <c r="A482" s="67" t="s">
        <v>32</v>
      </c>
      <c r="B482" s="114">
        <v>0</v>
      </c>
      <c r="C482" s="222">
        <v>0</v>
      </c>
      <c r="D482" s="114">
        <v>0</v>
      </c>
      <c r="E482" s="219">
        <v>0</v>
      </c>
      <c r="F482" s="57"/>
    </row>
    <row r="483" spans="1:6" x14ac:dyDescent="0.2">
      <c r="A483" s="67" t="s">
        <v>33</v>
      </c>
      <c r="B483" s="114">
        <v>0</v>
      </c>
      <c r="C483" s="222">
        <v>0</v>
      </c>
      <c r="D483" s="114">
        <v>0</v>
      </c>
      <c r="E483" s="219">
        <v>0</v>
      </c>
      <c r="F483" s="57"/>
    </row>
    <row r="484" spans="1:6" x14ac:dyDescent="0.2">
      <c r="A484" s="67" t="s">
        <v>34</v>
      </c>
      <c r="B484" s="114">
        <v>0</v>
      </c>
      <c r="C484" s="222">
        <v>0</v>
      </c>
      <c r="D484" s="114">
        <v>0</v>
      </c>
      <c r="E484" s="219">
        <v>0</v>
      </c>
      <c r="F484" s="57"/>
    </row>
    <row r="485" spans="1:6" x14ac:dyDescent="0.2">
      <c r="A485" s="67" t="s">
        <v>35</v>
      </c>
      <c r="B485" s="114">
        <v>0</v>
      </c>
      <c r="C485" s="222">
        <v>0</v>
      </c>
      <c r="D485" s="114">
        <v>0</v>
      </c>
      <c r="E485" s="219">
        <v>0</v>
      </c>
      <c r="F485" s="57"/>
    </row>
    <row r="486" spans="1:6" x14ac:dyDescent="0.2">
      <c r="A486" s="67" t="s">
        <v>36</v>
      </c>
      <c r="B486" s="114">
        <v>0</v>
      </c>
      <c r="C486" s="222">
        <v>0</v>
      </c>
      <c r="D486" s="114">
        <v>0</v>
      </c>
      <c r="E486" s="219">
        <v>0</v>
      </c>
      <c r="F486" s="57"/>
    </row>
    <row r="487" spans="1:6" ht="16.5" thickBot="1" x14ac:dyDescent="0.25">
      <c r="A487" s="71" t="s">
        <v>318</v>
      </c>
      <c r="B487" s="87">
        <v>2157112225.4400001</v>
      </c>
      <c r="C487" s="88">
        <v>1</v>
      </c>
      <c r="D487" s="127">
        <v>13969</v>
      </c>
      <c r="E487" s="117">
        <v>1</v>
      </c>
      <c r="F487" s="57"/>
    </row>
    <row r="488" spans="1:6" ht="16.5" thickTop="1" x14ac:dyDescent="0.2">
      <c r="B488" s="83"/>
      <c r="C488" s="130"/>
      <c r="D488" s="82"/>
      <c r="E488" s="130"/>
      <c r="F488" s="57"/>
    </row>
    <row r="489" spans="1:6" ht="16.5" thickBot="1" x14ac:dyDescent="0.25">
      <c r="A489" s="113" t="s">
        <v>37</v>
      </c>
      <c r="B489" s="67"/>
      <c r="C489" s="67"/>
      <c r="D489" s="67"/>
      <c r="F489" s="57"/>
    </row>
    <row r="490" spans="1:6" ht="30.6" customHeight="1" thickTop="1" x14ac:dyDescent="0.2">
      <c r="A490" s="1" t="s">
        <v>38</v>
      </c>
      <c r="B490" s="14" t="s">
        <v>539</v>
      </c>
      <c r="C490" s="17" t="s">
        <v>311</v>
      </c>
      <c r="D490" s="14" t="s">
        <v>64</v>
      </c>
      <c r="E490" s="1" t="s">
        <v>200</v>
      </c>
      <c r="F490" s="84"/>
    </row>
    <row r="491" spans="1:6" x14ac:dyDescent="0.2">
      <c r="A491" s="67" t="s">
        <v>39</v>
      </c>
      <c r="B491" s="114">
        <v>3209132.5</v>
      </c>
      <c r="C491" s="220">
        <v>1.487698443387855E-3</v>
      </c>
      <c r="D491" s="114">
        <v>221</v>
      </c>
      <c r="E491" s="221">
        <v>1.5820745937432885E-2</v>
      </c>
      <c r="F491" s="57"/>
    </row>
    <row r="492" spans="1:6" x14ac:dyDescent="0.2">
      <c r="A492" s="67" t="s">
        <v>40</v>
      </c>
      <c r="B492" s="114">
        <v>22558334.170000002</v>
      </c>
      <c r="C492" s="220">
        <v>1.0457654406644807E-2</v>
      </c>
      <c r="D492" s="114">
        <v>604</v>
      </c>
      <c r="E492" s="218">
        <v>4.3238599756603907E-2</v>
      </c>
      <c r="F492" s="57"/>
    </row>
    <row r="493" spans="1:6" x14ac:dyDescent="0.2">
      <c r="A493" s="67" t="s">
        <v>41</v>
      </c>
      <c r="B493" s="114">
        <v>151305775.97999999</v>
      </c>
      <c r="C493" s="220">
        <v>7.0142746490223604E-2</v>
      </c>
      <c r="D493" s="114">
        <v>2059</v>
      </c>
      <c r="E493" s="218">
        <v>0.14739780943517788</v>
      </c>
      <c r="F493" s="57"/>
    </row>
    <row r="494" spans="1:6" x14ac:dyDescent="0.2">
      <c r="A494" s="67" t="s">
        <v>42</v>
      </c>
      <c r="B494" s="114">
        <v>337066022.44999999</v>
      </c>
      <c r="C494" s="220">
        <v>0.15625799088002779</v>
      </c>
      <c r="D494" s="114">
        <v>2713</v>
      </c>
      <c r="E494" s="218">
        <v>0.19421576347626887</v>
      </c>
      <c r="F494" s="57"/>
    </row>
    <row r="495" spans="1:6" x14ac:dyDescent="0.2">
      <c r="A495" s="67" t="s">
        <v>43</v>
      </c>
      <c r="B495" s="114">
        <v>539448337.92999995</v>
      </c>
      <c r="C495" s="220">
        <v>0.25007893959711125</v>
      </c>
      <c r="D495" s="114">
        <v>3210</v>
      </c>
      <c r="E495" s="218">
        <v>0.22979454506407043</v>
      </c>
      <c r="F495" s="57"/>
    </row>
    <row r="496" spans="1:6" x14ac:dyDescent="0.2">
      <c r="A496" s="67" t="s">
        <v>44</v>
      </c>
      <c r="B496" s="114">
        <v>626284637.44000006</v>
      </c>
      <c r="C496" s="220">
        <v>0.29033474941817305</v>
      </c>
      <c r="D496" s="114">
        <v>3000</v>
      </c>
      <c r="E496" s="218">
        <v>0.21476125706922472</v>
      </c>
      <c r="F496" s="57"/>
    </row>
    <row r="497" spans="1:6" x14ac:dyDescent="0.2">
      <c r="A497" s="67" t="s">
        <v>45</v>
      </c>
      <c r="B497" s="114">
        <v>311842153.63</v>
      </c>
      <c r="C497" s="220">
        <v>0.1445646406117751</v>
      </c>
      <c r="D497" s="114">
        <v>1406</v>
      </c>
      <c r="E497" s="218">
        <v>0.10065144247977664</v>
      </c>
      <c r="F497" s="57"/>
    </row>
    <row r="498" spans="1:6" x14ac:dyDescent="0.2">
      <c r="A498" s="67" t="s">
        <v>46</v>
      </c>
      <c r="B498" s="114">
        <v>165397831.34</v>
      </c>
      <c r="C498" s="220">
        <v>7.6675580152656519E-2</v>
      </c>
      <c r="D498" s="114">
        <v>756</v>
      </c>
      <c r="E498" s="218">
        <v>5.4119836781444629E-2</v>
      </c>
      <c r="F498" s="57"/>
    </row>
    <row r="499" spans="1:6" ht="17.25" customHeight="1" thickBot="1" x14ac:dyDescent="0.25">
      <c r="A499" s="71" t="s">
        <v>318</v>
      </c>
      <c r="B499" s="131">
        <v>2157112225.4400001</v>
      </c>
      <c r="C499" s="88">
        <v>1</v>
      </c>
      <c r="D499" s="131">
        <v>13969</v>
      </c>
      <c r="E499" s="128">
        <v>1</v>
      </c>
      <c r="F499" s="57"/>
    </row>
    <row r="500" spans="1:6" ht="15.75" thickTop="1" x14ac:dyDescent="0.2">
      <c r="F500" s="57"/>
    </row>
    <row r="501" spans="1:6" ht="16.5" thickBot="1" x14ac:dyDescent="0.25">
      <c r="A501" s="113" t="s">
        <v>400</v>
      </c>
      <c r="F501" s="57"/>
    </row>
    <row r="502" spans="1:6" ht="30.6" customHeight="1" thickTop="1" x14ac:dyDescent="0.2">
      <c r="A502" s="1" t="s">
        <v>38</v>
      </c>
      <c r="B502" s="14" t="s">
        <v>213</v>
      </c>
      <c r="C502" s="14" t="s">
        <v>52</v>
      </c>
      <c r="D502" s="1" t="s">
        <v>53</v>
      </c>
      <c r="F502" s="57"/>
    </row>
    <row r="503" spans="1:6" x14ac:dyDescent="0.2">
      <c r="A503" s="67" t="s">
        <v>39</v>
      </c>
      <c r="B503" s="114">
        <v>3204132.23</v>
      </c>
      <c r="C503" s="114">
        <v>5000.2700000000004</v>
      </c>
      <c r="D503" s="249">
        <v>0</v>
      </c>
      <c r="F503" s="84"/>
    </row>
    <row r="504" spans="1:6" x14ac:dyDescent="0.2">
      <c r="A504" s="67" t="s">
        <v>40</v>
      </c>
      <c r="B504" s="114">
        <v>22330958.679999974</v>
      </c>
      <c r="C504" s="114">
        <v>227375.49000000002</v>
      </c>
      <c r="D504" s="250">
        <v>0</v>
      </c>
      <c r="F504" s="84"/>
    </row>
    <row r="505" spans="1:6" x14ac:dyDescent="0.2">
      <c r="A505" s="67" t="s">
        <v>41</v>
      </c>
      <c r="B505" s="114">
        <v>147527162.86000022</v>
      </c>
      <c r="C505" s="114">
        <v>3691112.4100000006</v>
      </c>
      <c r="D505" s="250">
        <v>87500.71</v>
      </c>
      <c r="F505" s="84"/>
    </row>
    <row r="506" spans="1:6" x14ac:dyDescent="0.2">
      <c r="A506" s="67" t="s">
        <v>42</v>
      </c>
      <c r="B506" s="114">
        <v>332698597.40999961</v>
      </c>
      <c r="C506" s="114">
        <v>4291201.03</v>
      </c>
      <c r="D506" s="250">
        <v>76224.009999999995</v>
      </c>
      <c r="F506" s="84"/>
    </row>
    <row r="507" spans="1:6" x14ac:dyDescent="0.2">
      <c r="A507" s="67" t="s">
        <v>43</v>
      </c>
      <c r="B507" s="114">
        <v>534758120.27999902</v>
      </c>
      <c r="C507" s="114">
        <v>4690217.6499999994</v>
      </c>
      <c r="D507" s="250">
        <v>0</v>
      </c>
      <c r="F507" s="57"/>
    </row>
    <row r="508" spans="1:6" x14ac:dyDescent="0.2">
      <c r="A508" s="67" t="s">
        <v>44</v>
      </c>
      <c r="B508" s="114">
        <v>620632041.25000119</v>
      </c>
      <c r="C508" s="114">
        <v>5376423.5599999996</v>
      </c>
      <c r="D508" s="250">
        <v>276172.63</v>
      </c>
      <c r="F508" s="57"/>
    </row>
    <row r="509" spans="1:6" x14ac:dyDescent="0.2">
      <c r="A509" s="67" t="s">
        <v>45</v>
      </c>
      <c r="B509" s="114">
        <v>311010818.09999973</v>
      </c>
      <c r="C509" s="114">
        <v>831335.53</v>
      </c>
      <c r="D509" s="250">
        <v>0</v>
      </c>
      <c r="F509" s="57"/>
    </row>
    <row r="510" spans="1:6" x14ac:dyDescent="0.2">
      <c r="A510" s="67" t="s">
        <v>46</v>
      </c>
      <c r="B510" s="114">
        <v>165397831.34000006</v>
      </c>
      <c r="C510" s="114">
        <v>0</v>
      </c>
      <c r="D510" s="250">
        <v>0</v>
      </c>
      <c r="F510" s="57"/>
    </row>
    <row r="511" spans="1:6" ht="16.5" thickBot="1" x14ac:dyDescent="0.25">
      <c r="A511" s="71" t="s">
        <v>318</v>
      </c>
      <c r="B511" s="131">
        <v>2137559662.1499999</v>
      </c>
      <c r="C511" s="131">
        <v>19112665.940000001</v>
      </c>
      <c r="D511" s="251">
        <v>439897.35</v>
      </c>
      <c r="F511" s="57"/>
    </row>
    <row r="512" spans="1:6" ht="15.75" thickTop="1" x14ac:dyDescent="0.2">
      <c r="F512" s="57"/>
    </row>
    <row r="513" spans="1:10" s="33" customFormat="1" ht="16.5" thickBot="1" x14ac:dyDescent="0.25">
      <c r="A513" s="113" t="s">
        <v>362</v>
      </c>
      <c r="B513" s="121"/>
      <c r="C513" s="120"/>
      <c r="D513" s="121"/>
      <c r="E513" s="118"/>
    </row>
    <row r="514" spans="1:10" ht="30.6" customHeight="1" thickTop="1" x14ac:dyDescent="0.2">
      <c r="A514" s="1" t="s">
        <v>362</v>
      </c>
      <c r="B514" s="14" t="s">
        <v>539</v>
      </c>
      <c r="C514" s="17" t="s">
        <v>311</v>
      </c>
      <c r="D514" s="18" t="s">
        <v>64</v>
      </c>
      <c r="E514" s="1" t="s">
        <v>200</v>
      </c>
      <c r="F514" s="57"/>
    </row>
    <row r="515" spans="1:10" x14ac:dyDescent="0.2">
      <c r="A515" s="67" t="s">
        <v>242</v>
      </c>
      <c r="B515" s="114">
        <v>1614464598.5799999</v>
      </c>
      <c r="C515" s="218">
        <v>0.74843792526867126</v>
      </c>
      <c r="D515" s="114">
        <v>11114</v>
      </c>
      <c r="E515" s="219">
        <v>0.79561887035578782</v>
      </c>
      <c r="F515" s="84"/>
    </row>
    <row r="516" spans="1:10" x14ac:dyDescent="0.2">
      <c r="A516" s="67" t="s">
        <v>243</v>
      </c>
      <c r="B516" s="114">
        <v>511871765.06</v>
      </c>
      <c r="C516" s="218">
        <v>0.23729491633454083</v>
      </c>
      <c r="D516" s="114">
        <v>2626</v>
      </c>
      <c r="E516" s="219">
        <v>0.18798768702126137</v>
      </c>
      <c r="F516" s="57"/>
    </row>
    <row r="517" spans="1:10" x14ac:dyDescent="0.2">
      <c r="A517" s="67" t="s">
        <v>244</v>
      </c>
      <c r="B517" s="114">
        <v>1360497.69</v>
      </c>
      <c r="C517" s="218">
        <v>6.3070324944382089E-4</v>
      </c>
      <c r="D517" s="114">
        <v>16</v>
      </c>
      <c r="E517" s="219">
        <v>1.1453933710358652E-3</v>
      </c>
      <c r="F517" s="57"/>
    </row>
    <row r="518" spans="1:10" x14ac:dyDescent="0.2">
      <c r="A518" s="67" t="s">
        <v>245</v>
      </c>
      <c r="B518" s="114">
        <v>5581468.71</v>
      </c>
      <c r="C518" s="218">
        <v>2.5874725682672869E-3</v>
      </c>
      <c r="D518" s="114">
        <v>99</v>
      </c>
      <c r="E518" s="219">
        <v>7.0871214832844151E-3</v>
      </c>
      <c r="F518" s="57"/>
    </row>
    <row r="519" spans="1:10" x14ac:dyDescent="0.2">
      <c r="A519" s="67" t="s">
        <v>246</v>
      </c>
      <c r="B519" s="114">
        <v>0</v>
      </c>
      <c r="C519" s="218">
        <v>0</v>
      </c>
      <c r="D519" s="114">
        <v>0</v>
      </c>
      <c r="E519" s="219">
        <v>0</v>
      </c>
      <c r="F519" s="57"/>
    </row>
    <row r="520" spans="1:10" x14ac:dyDescent="0.2">
      <c r="A520" s="67" t="s">
        <v>117</v>
      </c>
      <c r="B520" s="114">
        <v>23833895.399999999</v>
      </c>
      <c r="C520" s="218">
        <v>1.1048982579076732E-2</v>
      </c>
      <c r="D520" s="114">
        <v>114</v>
      </c>
      <c r="E520" s="219">
        <v>8.1609277686305395E-3</v>
      </c>
      <c r="F520" s="57"/>
    </row>
    <row r="521" spans="1:10" ht="16.5" thickBot="1" x14ac:dyDescent="0.25">
      <c r="A521" s="71" t="s">
        <v>318</v>
      </c>
      <c r="B521" s="87">
        <v>2157112225.4400001</v>
      </c>
      <c r="C521" s="88">
        <v>0.99999999999999989</v>
      </c>
      <c r="D521" s="127">
        <v>13969</v>
      </c>
      <c r="E521" s="117">
        <v>1</v>
      </c>
      <c r="F521" s="57"/>
    </row>
    <row r="522" spans="1:10" ht="15.75" thickTop="1" x14ac:dyDescent="0.2">
      <c r="F522" s="57"/>
    </row>
    <row r="523" spans="1:10" ht="15.75" x14ac:dyDescent="0.2">
      <c r="A523" s="9"/>
      <c r="B523" s="235"/>
      <c r="C523" s="236"/>
      <c r="D523" s="235"/>
      <c r="E523" s="236"/>
      <c r="F523" s="57"/>
    </row>
    <row r="524" spans="1:10" s="54" customFormat="1" ht="45" x14ac:dyDescent="0.2">
      <c r="A524" s="712" t="s">
        <v>434</v>
      </c>
      <c r="B524" s="712"/>
      <c r="C524" s="712"/>
      <c r="D524" s="712"/>
      <c r="E524" s="712"/>
      <c r="F524" s="712"/>
      <c r="G524" s="712"/>
      <c r="H524" s="712"/>
      <c r="I524" s="712"/>
      <c r="J524" s="712"/>
    </row>
    <row r="525" spans="1:10" s="55" customFormat="1" ht="30" x14ac:dyDescent="0.2">
      <c r="A525" s="213"/>
      <c r="B525" s="213"/>
      <c r="C525" s="213"/>
      <c r="D525" s="213"/>
      <c r="E525" s="212" t="s">
        <v>229</v>
      </c>
      <c r="F525" s="213"/>
      <c r="G525" s="213"/>
      <c r="H525" s="214" t="s">
        <v>4</v>
      </c>
      <c r="I525" s="805">
        <v>44530</v>
      </c>
      <c r="J525" s="805"/>
    </row>
    <row r="526" spans="1:10" s="33" customFormat="1" x14ac:dyDescent="0.2">
      <c r="F526" s="57"/>
      <c r="G526" s="57"/>
      <c r="H526" s="57"/>
    </row>
    <row r="527" spans="1:10" ht="16.5" thickBot="1" x14ac:dyDescent="0.25">
      <c r="A527" s="113" t="s">
        <v>247</v>
      </c>
      <c r="B527" s="121"/>
      <c r="C527" s="120"/>
      <c r="D527" s="121"/>
      <c r="E527" s="118"/>
      <c r="F527" s="57"/>
    </row>
    <row r="528" spans="1:10" ht="30.6" customHeight="1" thickTop="1" x14ac:dyDescent="0.2">
      <c r="A528" s="1" t="s">
        <v>247</v>
      </c>
      <c r="B528" s="14" t="s">
        <v>539</v>
      </c>
      <c r="C528" s="17" t="s">
        <v>311</v>
      </c>
      <c r="D528" s="18" t="s">
        <v>64</v>
      </c>
      <c r="E528" s="1" t="s">
        <v>200</v>
      </c>
      <c r="F528" s="57"/>
    </row>
    <row r="529" spans="1:6" x14ac:dyDescent="0.2">
      <c r="A529" s="67" t="s">
        <v>248</v>
      </c>
      <c r="B529" s="114">
        <v>2157112225.4400015</v>
      </c>
      <c r="C529" s="218">
        <v>1</v>
      </c>
      <c r="D529" s="114">
        <v>13969</v>
      </c>
      <c r="E529" s="219">
        <v>1</v>
      </c>
      <c r="F529" s="57"/>
    </row>
    <row r="530" spans="1:6" x14ac:dyDescent="0.2">
      <c r="A530" s="67" t="s">
        <v>249</v>
      </c>
      <c r="B530" s="114">
        <v>0</v>
      </c>
      <c r="C530" s="218">
        <v>0</v>
      </c>
      <c r="D530" s="114">
        <v>0</v>
      </c>
      <c r="E530" s="219">
        <v>0</v>
      </c>
      <c r="F530" s="57"/>
    </row>
    <row r="531" spans="1:6" x14ac:dyDescent="0.2">
      <c r="A531" s="67" t="s">
        <v>250</v>
      </c>
      <c r="B531" s="114">
        <v>0</v>
      </c>
      <c r="C531" s="218">
        <v>0</v>
      </c>
      <c r="D531" s="114">
        <v>0</v>
      </c>
      <c r="E531" s="219">
        <v>0</v>
      </c>
      <c r="F531" s="57"/>
    </row>
    <row r="532" spans="1:6" ht="16.5" thickBot="1" x14ac:dyDescent="0.25">
      <c r="A532" s="71" t="s">
        <v>318</v>
      </c>
      <c r="B532" s="87">
        <v>2157112225.4400015</v>
      </c>
      <c r="C532" s="88">
        <v>1</v>
      </c>
      <c r="D532" s="127">
        <v>13969</v>
      </c>
      <c r="E532" s="117">
        <v>1</v>
      </c>
      <c r="F532" s="57"/>
    </row>
    <row r="533" spans="1:6" ht="16.5" thickTop="1" x14ac:dyDescent="0.2">
      <c r="A533" s="113"/>
      <c r="B533" s="67"/>
      <c r="C533" s="67"/>
      <c r="D533" s="67"/>
      <c r="F533" s="57"/>
    </row>
    <row r="534" spans="1:6" ht="16.5" thickBot="1" x14ac:dyDescent="0.25">
      <c r="A534" s="113" t="s">
        <v>255</v>
      </c>
      <c r="B534" s="121"/>
      <c r="C534" s="120"/>
      <c r="D534" s="121"/>
      <c r="E534" s="118"/>
      <c r="F534" s="57"/>
    </row>
    <row r="535" spans="1:6" ht="30.75" customHeight="1" thickTop="1" x14ac:dyDescent="0.2">
      <c r="A535" s="1" t="s">
        <v>255</v>
      </c>
      <c r="B535" s="14" t="s">
        <v>539</v>
      </c>
      <c r="C535" s="17" t="s">
        <v>311</v>
      </c>
      <c r="D535" s="18" t="s">
        <v>209</v>
      </c>
      <c r="E535" s="1" t="s">
        <v>200</v>
      </c>
      <c r="F535" s="57"/>
    </row>
    <row r="536" spans="1:6" x14ac:dyDescent="0.2">
      <c r="A536" s="67" t="s">
        <v>256</v>
      </c>
      <c r="B536" s="114">
        <v>1106111373.48</v>
      </c>
      <c r="C536" s="218">
        <v>0.51277414333618143</v>
      </c>
      <c r="D536" s="114">
        <v>7649</v>
      </c>
      <c r="E536" s="219">
        <v>0.50338927278710099</v>
      </c>
      <c r="F536" s="57"/>
    </row>
    <row r="537" spans="1:6" x14ac:dyDescent="0.2">
      <c r="A537" s="67" t="s">
        <v>257</v>
      </c>
      <c r="B537" s="114">
        <v>1051000851.96</v>
      </c>
      <c r="C537" s="218">
        <v>0.48722585666381851</v>
      </c>
      <c r="D537" s="114">
        <v>7546</v>
      </c>
      <c r="E537" s="219">
        <v>0.49661072721289901</v>
      </c>
      <c r="F537" s="57"/>
    </row>
    <row r="538" spans="1:6" x14ac:dyDescent="0.2">
      <c r="A538" s="67" t="s">
        <v>117</v>
      </c>
      <c r="B538" s="114">
        <v>0</v>
      </c>
      <c r="C538" s="218">
        <v>0</v>
      </c>
      <c r="D538" s="114">
        <v>0</v>
      </c>
      <c r="E538" s="219">
        <v>0</v>
      </c>
      <c r="F538" s="57"/>
    </row>
    <row r="539" spans="1:6" ht="16.5" thickBot="1" x14ac:dyDescent="0.25">
      <c r="A539" s="71" t="s">
        <v>318</v>
      </c>
      <c r="B539" s="87">
        <v>2157112225.4400001</v>
      </c>
      <c r="C539" s="88">
        <v>1</v>
      </c>
      <c r="D539" s="127">
        <v>15195</v>
      </c>
      <c r="E539" s="117">
        <v>1</v>
      </c>
      <c r="F539" s="57"/>
    </row>
    <row r="540" spans="1:6" ht="16.5" thickTop="1" x14ac:dyDescent="0.2">
      <c r="B540" s="83"/>
      <c r="C540" s="130"/>
      <c r="D540" s="82"/>
      <c r="E540" s="130"/>
      <c r="F540" s="57"/>
    </row>
    <row r="541" spans="1:6" ht="16.5" thickBot="1" x14ac:dyDescent="0.25">
      <c r="A541" s="113" t="s">
        <v>251</v>
      </c>
      <c r="B541" s="121"/>
      <c r="C541" s="120"/>
      <c r="D541" s="121"/>
      <c r="E541" s="118"/>
      <c r="F541" s="57"/>
    </row>
    <row r="542" spans="1:6" ht="30.6" customHeight="1" thickTop="1" x14ac:dyDescent="0.2">
      <c r="A542" s="1" t="s">
        <v>251</v>
      </c>
      <c r="B542" s="14" t="s">
        <v>539</v>
      </c>
      <c r="C542" s="17" t="s">
        <v>311</v>
      </c>
      <c r="D542" s="18" t="s">
        <v>64</v>
      </c>
      <c r="E542" s="1" t="s">
        <v>200</v>
      </c>
      <c r="F542" s="84"/>
    </row>
    <row r="543" spans="1:6" x14ac:dyDescent="0.2">
      <c r="A543" s="67" t="s">
        <v>252</v>
      </c>
      <c r="B543" s="114">
        <v>2156796946.8299999</v>
      </c>
      <c r="C543" s="218">
        <v>0.99985384227752183</v>
      </c>
      <c r="D543" s="114">
        <v>13967</v>
      </c>
      <c r="E543" s="219">
        <v>0.99985682582862057</v>
      </c>
      <c r="F543" s="57" t="s">
        <v>749</v>
      </c>
    </row>
    <row r="544" spans="1:6" x14ac:dyDescent="0.2">
      <c r="A544" s="67" t="s">
        <v>253</v>
      </c>
      <c r="B544" s="114">
        <v>315278.61</v>
      </c>
      <c r="C544" s="218">
        <v>1.4615772247811103E-4</v>
      </c>
      <c r="D544" s="114">
        <v>2</v>
      </c>
      <c r="E544" s="219">
        <v>1.4317417137948315E-4</v>
      </c>
      <c r="F544" s="57"/>
    </row>
    <row r="545" spans="1:6" x14ac:dyDescent="0.2">
      <c r="A545" s="67" t="s">
        <v>254</v>
      </c>
      <c r="B545" s="114">
        <v>0</v>
      </c>
      <c r="C545" s="218">
        <v>0</v>
      </c>
      <c r="D545" s="114">
        <v>0</v>
      </c>
      <c r="E545" s="219">
        <v>0</v>
      </c>
      <c r="F545" s="57"/>
    </row>
    <row r="546" spans="1:6" ht="16.5" thickBot="1" x14ac:dyDescent="0.25">
      <c r="A546" s="71" t="s">
        <v>318</v>
      </c>
      <c r="B546" s="87">
        <v>2157112225.4400001</v>
      </c>
      <c r="C546" s="88">
        <v>0.99999999999999989</v>
      </c>
      <c r="D546" s="127">
        <v>13969</v>
      </c>
      <c r="E546" s="117">
        <v>1</v>
      </c>
      <c r="F546" s="57"/>
    </row>
    <row r="547" spans="1:6" ht="16.5" thickTop="1" x14ac:dyDescent="0.2">
      <c r="A547" s="225" t="s">
        <v>750</v>
      </c>
      <c r="B547" s="176"/>
      <c r="C547" s="223"/>
      <c r="D547" s="224"/>
      <c r="E547" s="223"/>
      <c r="F547" s="57"/>
    </row>
    <row r="548" spans="1:6" s="33" customFormat="1" ht="12.75" x14ac:dyDescent="0.2">
      <c r="A548" s="171"/>
      <c r="B548" s="171"/>
      <c r="C548" s="171"/>
      <c r="D548" s="171"/>
      <c r="E548" s="171"/>
    </row>
    <row r="549" spans="1:6" ht="16.5" thickBot="1" x14ac:dyDescent="0.25">
      <c r="A549" s="113" t="s">
        <v>363</v>
      </c>
      <c r="B549" s="121"/>
      <c r="C549" s="120"/>
      <c r="D549" s="121"/>
      <c r="E549" s="118"/>
      <c r="F549" s="57"/>
    </row>
    <row r="550" spans="1:6" ht="30.75" customHeight="1" thickTop="1" x14ac:dyDescent="0.2">
      <c r="A550" s="1" t="s">
        <v>363</v>
      </c>
      <c r="B550" s="14" t="s">
        <v>539</v>
      </c>
      <c r="C550" s="17" t="s">
        <v>311</v>
      </c>
      <c r="D550" s="18" t="s">
        <v>64</v>
      </c>
      <c r="E550" s="1" t="s">
        <v>200</v>
      </c>
      <c r="F550" s="57"/>
    </row>
    <row r="551" spans="1:6" x14ac:dyDescent="0.2">
      <c r="A551" s="67" t="s">
        <v>258</v>
      </c>
      <c r="B551" s="114">
        <v>911397859.28999996</v>
      </c>
      <c r="C551" s="218">
        <v>0.42250831854800519</v>
      </c>
      <c r="D551" s="114">
        <v>4953</v>
      </c>
      <c r="E551" s="219">
        <v>0.35457083542128998</v>
      </c>
      <c r="F551" s="57"/>
    </row>
    <row r="552" spans="1:6" x14ac:dyDescent="0.2">
      <c r="A552" s="67" t="s">
        <v>259</v>
      </c>
      <c r="B552" s="114">
        <v>650522455.5</v>
      </c>
      <c r="C552" s="218">
        <v>0.30157098357147771</v>
      </c>
      <c r="D552" s="114">
        <v>4682</v>
      </c>
      <c r="E552" s="219">
        <v>0.33517073519937002</v>
      </c>
      <c r="F552" s="57"/>
    </row>
    <row r="553" spans="1:6" x14ac:dyDescent="0.2">
      <c r="A553" s="67" t="s">
        <v>261</v>
      </c>
      <c r="B553" s="114">
        <v>438456624.42000002</v>
      </c>
      <c r="C553" s="218">
        <v>0.20326092414156394</v>
      </c>
      <c r="D553" s="114">
        <v>3212</v>
      </c>
      <c r="E553" s="219">
        <v>0.22993771923544992</v>
      </c>
      <c r="F553" s="57"/>
    </row>
    <row r="554" spans="1:6" x14ac:dyDescent="0.2">
      <c r="A554" s="67" t="s">
        <v>260</v>
      </c>
      <c r="B554" s="114">
        <v>144698190.69999999</v>
      </c>
      <c r="C554" s="218">
        <v>6.7079583988953084E-2</v>
      </c>
      <c r="D554" s="114">
        <v>1053</v>
      </c>
      <c r="E554" s="219">
        <v>7.5381201231297879E-2</v>
      </c>
      <c r="F554" s="57"/>
    </row>
    <row r="555" spans="1:6" x14ac:dyDescent="0.2">
      <c r="A555" s="67" t="s">
        <v>117</v>
      </c>
      <c r="B555" s="114">
        <v>12037095.529999999</v>
      </c>
      <c r="C555" s="218">
        <v>5.5801897500000102E-3</v>
      </c>
      <c r="D555" s="114">
        <v>69</v>
      </c>
      <c r="E555" s="219">
        <v>4.9395089125921681E-3</v>
      </c>
      <c r="F555" s="57"/>
    </row>
    <row r="556" spans="1:6" ht="16.5" thickBot="1" x14ac:dyDescent="0.25">
      <c r="A556" s="71" t="s">
        <v>318</v>
      </c>
      <c r="B556" s="87">
        <v>2157112225.4400001</v>
      </c>
      <c r="C556" s="88">
        <v>0.99999999999999989</v>
      </c>
      <c r="D556" s="127">
        <v>13969</v>
      </c>
      <c r="E556" s="117">
        <v>1</v>
      </c>
      <c r="F556" s="57"/>
    </row>
    <row r="557" spans="1:6" ht="16.5" thickTop="1" x14ac:dyDescent="0.2">
      <c r="A557" s="9"/>
      <c r="B557" s="176"/>
      <c r="C557" s="223"/>
      <c r="D557" s="224"/>
      <c r="E557" s="223"/>
      <c r="F557" s="57"/>
    </row>
    <row r="558" spans="1:6" ht="15.75" x14ac:dyDescent="0.2">
      <c r="A558" s="9"/>
      <c r="B558" s="176"/>
      <c r="C558" s="223"/>
      <c r="D558" s="224"/>
      <c r="E558" s="223"/>
      <c r="F558" s="57"/>
    </row>
    <row r="559" spans="1:6" ht="16.5" thickBot="1" x14ac:dyDescent="0.25">
      <c r="A559" s="113" t="s">
        <v>262</v>
      </c>
      <c r="B559" s="121"/>
      <c r="C559" s="120"/>
      <c r="D559" s="121"/>
      <c r="E559" s="118"/>
      <c r="F559" s="57"/>
    </row>
    <row r="560" spans="1:6" ht="30.75" customHeight="1" thickTop="1" x14ac:dyDescent="0.2">
      <c r="A560" s="1" t="s">
        <v>263</v>
      </c>
      <c r="B560" s="14" t="s">
        <v>539</v>
      </c>
      <c r="C560" s="17" t="s">
        <v>311</v>
      </c>
      <c r="D560" s="18" t="s">
        <v>209</v>
      </c>
      <c r="E560" s="1" t="s">
        <v>200</v>
      </c>
      <c r="F560" s="57"/>
    </row>
    <row r="561" spans="1:7" x14ac:dyDescent="0.2">
      <c r="A561" s="67" t="s">
        <v>282</v>
      </c>
      <c r="B561" s="114">
        <v>477063407.69</v>
      </c>
      <c r="C561" s="218">
        <v>0.22115836258481653</v>
      </c>
      <c r="D561" s="114">
        <v>2470</v>
      </c>
      <c r="E561" s="219">
        <v>0.1625534715366897</v>
      </c>
      <c r="F561" s="57"/>
    </row>
    <row r="562" spans="1:7" x14ac:dyDescent="0.2">
      <c r="A562" s="67" t="s">
        <v>283</v>
      </c>
      <c r="B562" s="114">
        <v>992340856.32000005</v>
      </c>
      <c r="C562" s="218">
        <v>0.46003209504669418</v>
      </c>
      <c r="D562" s="114">
        <v>7445</v>
      </c>
      <c r="E562" s="219">
        <v>0.48996380388285621</v>
      </c>
    </row>
    <row r="563" spans="1:7" x14ac:dyDescent="0.2">
      <c r="A563" s="67" t="s">
        <v>284</v>
      </c>
      <c r="B563" s="114">
        <v>563853578.34000003</v>
      </c>
      <c r="C563" s="218">
        <v>0.26139278786247999</v>
      </c>
      <c r="D563" s="114">
        <v>4186</v>
      </c>
      <c r="E563" s="219">
        <v>0.27548535702533727</v>
      </c>
    </row>
    <row r="564" spans="1:7" x14ac:dyDescent="0.2">
      <c r="A564" s="67" t="s">
        <v>285</v>
      </c>
      <c r="B564" s="114">
        <v>88496758.049999997</v>
      </c>
      <c r="C564" s="218">
        <v>4.1025569743803544E-2</v>
      </c>
      <c r="D564" s="114">
        <v>670</v>
      </c>
      <c r="E564" s="219">
        <v>4.4093451793353076E-2</v>
      </c>
    </row>
    <row r="565" spans="1:7" x14ac:dyDescent="0.2">
      <c r="A565" s="67" t="s">
        <v>286</v>
      </c>
      <c r="B565" s="114">
        <v>9034269.6300000008</v>
      </c>
      <c r="C565" s="218">
        <v>4.1881314859069157E-3</v>
      </c>
      <c r="D565" s="114">
        <v>99</v>
      </c>
      <c r="E565" s="219">
        <v>6.5153010858835141E-3</v>
      </c>
    </row>
    <row r="566" spans="1:7" x14ac:dyDescent="0.2">
      <c r="A566" s="67" t="s">
        <v>287</v>
      </c>
      <c r="B566" s="114">
        <v>223933.63</v>
      </c>
      <c r="C566" s="218">
        <v>1.0381176619325999E-4</v>
      </c>
      <c r="D566" s="114">
        <v>5</v>
      </c>
      <c r="E566" s="219">
        <v>3.2905561039815728E-4</v>
      </c>
    </row>
    <row r="567" spans="1:7" x14ac:dyDescent="0.2">
      <c r="A567" s="67" t="s">
        <v>288</v>
      </c>
      <c r="B567" s="114">
        <v>26099421.780000001</v>
      </c>
      <c r="C567" s="218">
        <v>1.2099241510105638E-2</v>
      </c>
      <c r="D567" s="114">
        <v>320</v>
      </c>
      <c r="E567" s="219">
        <v>2.1059559065482066E-2</v>
      </c>
    </row>
    <row r="568" spans="1:7" x14ac:dyDescent="0.2">
      <c r="A568" s="67" t="s">
        <v>289</v>
      </c>
      <c r="B568" s="114">
        <v>0</v>
      </c>
      <c r="C568" s="218">
        <v>0</v>
      </c>
      <c r="D568" s="114">
        <v>0</v>
      </c>
      <c r="E568" s="219">
        <v>0</v>
      </c>
    </row>
    <row r="569" spans="1:7" x14ac:dyDescent="0.2">
      <c r="A569" s="67" t="s">
        <v>290</v>
      </c>
      <c r="B569" s="114">
        <v>0</v>
      </c>
      <c r="C569" s="218">
        <v>0</v>
      </c>
      <c r="D569" s="114">
        <v>0</v>
      </c>
      <c r="E569" s="219">
        <v>0</v>
      </c>
    </row>
    <row r="570" spans="1:7" x14ac:dyDescent="0.2">
      <c r="A570" s="67" t="s">
        <v>291</v>
      </c>
      <c r="B570" s="114">
        <v>0</v>
      </c>
      <c r="C570" s="218">
        <v>0</v>
      </c>
      <c r="D570" s="114">
        <v>0</v>
      </c>
      <c r="E570" s="219">
        <v>0</v>
      </c>
    </row>
    <row r="571" spans="1:7" x14ac:dyDescent="0.2">
      <c r="A571" s="67" t="s">
        <v>292</v>
      </c>
      <c r="B571" s="114">
        <v>0</v>
      </c>
      <c r="C571" s="218">
        <v>0</v>
      </c>
      <c r="D571" s="114">
        <v>0</v>
      </c>
      <c r="E571" s="219">
        <v>0</v>
      </c>
    </row>
    <row r="572" spans="1:7" ht="16.5" thickBot="1" x14ac:dyDescent="0.25">
      <c r="A572" s="71" t="s">
        <v>318</v>
      </c>
      <c r="B572" s="87">
        <v>2157112225.4400001</v>
      </c>
      <c r="C572" s="88">
        <v>1</v>
      </c>
      <c r="D572" s="127">
        <v>15195</v>
      </c>
      <c r="E572" s="117">
        <v>1</v>
      </c>
    </row>
    <row r="573" spans="1:7" s="33" customFormat="1" ht="15.75" thickTop="1" x14ac:dyDescent="0.2">
      <c r="A573" s="171"/>
      <c r="B573" s="171"/>
      <c r="C573" s="171"/>
      <c r="D573" s="171"/>
      <c r="E573" s="171"/>
      <c r="G573" s="57"/>
    </row>
    <row r="574" spans="1:7" ht="16.5" thickBot="1" x14ac:dyDescent="0.25">
      <c r="A574" s="113" t="s">
        <v>264</v>
      </c>
      <c r="B574" s="121"/>
      <c r="C574" s="120"/>
      <c r="D574" s="121"/>
      <c r="E574" s="118"/>
    </row>
    <row r="575" spans="1:7" ht="30.75" customHeight="1" thickTop="1" x14ac:dyDescent="0.2">
      <c r="A575" s="1" t="s">
        <v>265</v>
      </c>
      <c r="B575" s="14" t="s">
        <v>539</v>
      </c>
      <c r="C575" s="17" t="s">
        <v>311</v>
      </c>
      <c r="D575" s="18" t="s">
        <v>209</v>
      </c>
      <c r="E575" s="1" t="s">
        <v>200</v>
      </c>
      <c r="F575" s="57"/>
    </row>
    <row r="576" spans="1:7" x14ac:dyDescent="0.2">
      <c r="A576" s="67" t="s">
        <v>266</v>
      </c>
      <c r="B576" s="114">
        <v>395526622.36000001</v>
      </c>
      <c r="C576" s="218">
        <v>0.18727977344063967</v>
      </c>
      <c r="D576" s="114">
        <v>2666</v>
      </c>
      <c r="E576" s="219">
        <v>0.18154579502894111</v>
      </c>
      <c r="F576" s="57"/>
    </row>
    <row r="577" spans="1:16" x14ac:dyDescent="0.2">
      <c r="A577" s="67" t="s">
        <v>269</v>
      </c>
      <c r="B577" s="114">
        <v>595920865.39999998</v>
      </c>
      <c r="C577" s="218">
        <v>0.28216539254614925</v>
      </c>
      <c r="D577" s="114">
        <v>3999</v>
      </c>
      <c r="E577" s="219">
        <v>0.27231869254341162</v>
      </c>
      <c r="F577" s="57"/>
    </row>
    <row r="578" spans="1:16" x14ac:dyDescent="0.2">
      <c r="A578" s="67" t="s">
        <v>270</v>
      </c>
      <c r="B578" s="114">
        <v>257800714.25999999</v>
      </c>
      <c r="C578" s="218">
        <v>0.1220672810122593</v>
      </c>
      <c r="D578" s="114">
        <v>1761</v>
      </c>
      <c r="E578" s="219">
        <v>0.11991828396322779</v>
      </c>
      <c r="F578" s="57"/>
    </row>
    <row r="579" spans="1:16" x14ac:dyDescent="0.2">
      <c r="A579" s="67" t="s">
        <v>271</v>
      </c>
      <c r="B579" s="114">
        <v>285812807.88999999</v>
      </c>
      <c r="C579" s="218">
        <v>0.13533085987661572</v>
      </c>
      <c r="D579" s="114">
        <v>2008</v>
      </c>
      <c r="E579" s="219">
        <v>0.13673816819884235</v>
      </c>
      <c r="F579" s="57"/>
    </row>
    <row r="580" spans="1:16" x14ac:dyDescent="0.2">
      <c r="A580" s="67" t="s">
        <v>272</v>
      </c>
      <c r="B580" s="114">
        <v>375874872.63</v>
      </c>
      <c r="C580" s="218">
        <v>0.17797477339996795</v>
      </c>
      <c r="D580" s="114">
        <v>2870</v>
      </c>
      <c r="E580" s="219">
        <v>0.19543752128021791</v>
      </c>
      <c r="F580" s="57"/>
    </row>
    <row r="581" spans="1:16" x14ac:dyDescent="0.2">
      <c r="A581" s="67" t="s">
        <v>273</v>
      </c>
      <c r="B581" s="114">
        <v>46059281.780000001</v>
      </c>
      <c r="C581" s="218">
        <v>2.1808827444100096E-2</v>
      </c>
      <c r="D581" s="114">
        <v>408</v>
      </c>
      <c r="E581" s="219">
        <v>2.7783452502553627E-2</v>
      </c>
      <c r="F581" s="57"/>
    </row>
    <row r="582" spans="1:16" x14ac:dyDescent="0.2">
      <c r="A582" s="67" t="s">
        <v>274</v>
      </c>
      <c r="B582" s="114">
        <v>35371413.899999999</v>
      </c>
      <c r="C582" s="218">
        <v>1.6748178269117238E-2</v>
      </c>
      <c r="D582" s="114">
        <v>215</v>
      </c>
      <c r="E582" s="219">
        <v>1.4640789921688798E-2</v>
      </c>
      <c r="F582" s="57"/>
    </row>
    <row r="583" spans="1:16" x14ac:dyDescent="0.2">
      <c r="A583" s="67" t="s">
        <v>275</v>
      </c>
      <c r="B583" s="114">
        <v>85133774.590000004</v>
      </c>
      <c r="C583" s="218">
        <v>4.0310394082272279E-2</v>
      </c>
      <c r="D583" s="114">
        <v>505</v>
      </c>
      <c r="E583" s="219">
        <v>3.4388832141641131E-2</v>
      </c>
      <c r="F583" s="57"/>
    </row>
    <row r="584" spans="1:16" x14ac:dyDescent="0.2">
      <c r="A584" s="67" t="s">
        <v>276</v>
      </c>
      <c r="B584" s="114">
        <v>23274182.920000002</v>
      </c>
      <c r="C584" s="218">
        <v>1.1020203085865439E-2</v>
      </c>
      <c r="D584" s="114">
        <v>158</v>
      </c>
      <c r="E584" s="219">
        <v>1.0759278175008512E-2</v>
      </c>
      <c r="F584" s="57"/>
    </row>
    <row r="585" spans="1:16" x14ac:dyDescent="0.2">
      <c r="A585" s="67" t="s">
        <v>277</v>
      </c>
      <c r="B585" s="114">
        <v>11023773.939999999</v>
      </c>
      <c r="C585" s="218">
        <v>5.2196989260180219E-3</v>
      </c>
      <c r="D585" s="114">
        <v>93</v>
      </c>
      <c r="E585" s="219">
        <v>6.3329928498467823E-3</v>
      </c>
      <c r="F585" s="57"/>
    </row>
    <row r="586" spans="1:16" x14ac:dyDescent="0.2">
      <c r="A586" s="67" t="s">
        <v>267</v>
      </c>
      <c r="B586" s="114">
        <v>157589.75</v>
      </c>
      <c r="C586" s="218">
        <v>7.4617916994989525E-5</v>
      </c>
      <c r="D586" s="114">
        <v>2</v>
      </c>
      <c r="E586" s="219">
        <v>1.3619339462036091E-4</v>
      </c>
      <c r="F586" s="57"/>
    </row>
    <row r="587" spans="1:16" ht="16.5" thickBot="1" x14ac:dyDescent="0.25">
      <c r="A587" s="71" t="s">
        <v>318</v>
      </c>
      <c r="B587" s="87">
        <v>2111955899.4200001</v>
      </c>
      <c r="C587" s="88">
        <v>1</v>
      </c>
      <c r="D587" s="127">
        <v>14685</v>
      </c>
      <c r="E587" s="117">
        <v>1</v>
      </c>
      <c r="F587" s="57"/>
    </row>
    <row r="588" spans="1:16" s="33" customFormat="1" ht="15.75" thickTop="1" x14ac:dyDescent="0.2">
      <c r="A588" s="171"/>
      <c r="B588" s="171"/>
      <c r="C588" s="171"/>
      <c r="D588" s="171"/>
      <c r="E588" s="171"/>
      <c r="G588" s="57"/>
      <c r="H588" s="57"/>
    </row>
    <row r="589" spans="1:16" ht="16.5" thickBot="1" x14ac:dyDescent="0.25">
      <c r="A589" s="136" t="s">
        <v>323</v>
      </c>
      <c r="B589" s="137"/>
      <c r="C589" s="138"/>
      <c r="D589" s="139"/>
      <c r="E589" s="140"/>
      <c r="F589" s="57"/>
    </row>
    <row r="590" spans="1:16" ht="30.6" customHeight="1" thickTop="1" x14ac:dyDescent="0.2">
      <c r="A590" s="13"/>
      <c r="B590" s="14" t="s">
        <v>539</v>
      </c>
      <c r="C590" s="20" t="s">
        <v>311</v>
      </c>
      <c r="D590" s="21" t="s">
        <v>64</v>
      </c>
      <c r="E590" s="1" t="s">
        <v>200</v>
      </c>
      <c r="F590" s="57"/>
      <c r="G590" s="33"/>
      <c r="H590" s="33"/>
      <c r="I590" s="33"/>
      <c r="J590" s="33"/>
      <c r="K590" s="33"/>
      <c r="L590" s="33"/>
      <c r="M590" s="33"/>
      <c r="N590" s="33"/>
      <c r="O590" s="33"/>
      <c r="P590" s="33"/>
    </row>
    <row r="591" spans="1:16" x14ac:dyDescent="0.2">
      <c r="A591" s="76" t="s">
        <v>324</v>
      </c>
      <c r="B591" s="114">
        <v>2157112225.4400001</v>
      </c>
      <c r="C591" s="141">
        <v>1</v>
      </c>
      <c r="D591" s="114">
        <v>13969</v>
      </c>
      <c r="E591" s="140">
        <v>1</v>
      </c>
      <c r="F591" s="57"/>
      <c r="G591" s="33"/>
      <c r="H591" s="33"/>
      <c r="I591" s="33"/>
      <c r="J591" s="33"/>
      <c r="K591" s="33"/>
      <c r="L591" s="33"/>
      <c r="M591" s="33"/>
      <c r="N591" s="33"/>
      <c r="O591" s="33"/>
      <c r="P591" s="33"/>
    </row>
    <row r="592" spans="1:16" ht="16.5" thickBot="1" x14ac:dyDescent="0.25">
      <c r="A592" s="142" t="s">
        <v>318</v>
      </c>
      <c r="B592" s="131">
        <v>2157112225.4400001</v>
      </c>
      <c r="C592" s="134">
        <v>1</v>
      </c>
      <c r="D592" s="131">
        <v>13969</v>
      </c>
      <c r="E592" s="135">
        <v>1</v>
      </c>
      <c r="F592" s="57"/>
      <c r="G592" s="33"/>
      <c r="H592" s="33"/>
      <c r="I592" s="33"/>
      <c r="J592" s="33"/>
      <c r="K592" s="33"/>
      <c r="L592" s="33"/>
      <c r="M592" s="33"/>
      <c r="N592" s="33"/>
      <c r="O592" s="33"/>
      <c r="P592" s="33"/>
    </row>
    <row r="593" spans="1:16" ht="15.75" thickTop="1" x14ac:dyDescent="0.2">
      <c r="D593" s="67"/>
      <c r="E593" s="67"/>
      <c r="F593" s="57"/>
      <c r="G593" s="33"/>
      <c r="H593" s="33"/>
      <c r="I593" s="33"/>
      <c r="J593" s="33"/>
      <c r="K593" s="33"/>
      <c r="L593" s="33"/>
      <c r="M593" s="33"/>
      <c r="N593" s="33"/>
      <c r="O593" s="33"/>
      <c r="P593" s="33"/>
    </row>
    <row r="594" spans="1:16" ht="16.5" thickBot="1" x14ac:dyDescent="0.25">
      <c r="A594" s="136" t="s">
        <v>186</v>
      </c>
      <c r="B594" s="137"/>
      <c r="C594" s="138"/>
      <c r="D594" s="139"/>
      <c r="E594" s="140"/>
      <c r="F594" s="57"/>
      <c r="G594" s="33"/>
      <c r="H594" s="33"/>
      <c r="I594" s="33"/>
      <c r="J594" s="33"/>
      <c r="K594" s="33"/>
      <c r="L594" s="33"/>
      <c r="M594" s="33"/>
      <c r="N594" s="33"/>
      <c r="O594" s="33"/>
      <c r="P594" s="33"/>
    </row>
    <row r="595" spans="1:16" ht="30.6" customHeight="1" thickTop="1" x14ac:dyDescent="0.2">
      <c r="A595" s="13"/>
      <c r="B595" s="14" t="s">
        <v>539</v>
      </c>
      <c r="C595" s="20" t="s">
        <v>311</v>
      </c>
      <c r="D595" s="21" t="s">
        <v>64</v>
      </c>
      <c r="E595" s="1" t="s">
        <v>200</v>
      </c>
      <c r="F595" s="84"/>
      <c r="G595" s="33"/>
      <c r="H595" s="33"/>
      <c r="I595" s="33"/>
      <c r="J595" s="33"/>
      <c r="K595" s="33"/>
      <c r="L595" s="33"/>
      <c r="M595" s="33"/>
      <c r="N595" s="33"/>
      <c r="O595" s="33"/>
      <c r="P595" s="33"/>
    </row>
    <row r="596" spans="1:16" x14ac:dyDescent="0.2">
      <c r="A596" s="76" t="s">
        <v>218</v>
      </c>
      <c r="B596" s="143">
        <v>2157112225.4400015</v>
      </c>
      <c r="C596" s="141">
        <v>1</v>
      </c>
      <c r="D596" s="143">
        <v>13969</v>
      </c>
      <c r="E596" s="140">
        <v>1</v>
      </c>
      <c r="F596" s="57"/>
    </row>
    <row r="597" spans="1:16" ht="16.5" thickBot="1" x14ac:dyDescent="0.25">
      <c r="A597" s="142" t="s">
        <v>318</v>
      </c>
      <c r="B597" s="131">
        <v>2157112225.4400015</v>
      </c>
      <c r="C597" s="134">
        <v>1</v>
      </c>
      <c r="D597" s="131">
        <v>13969</v>
      </c>
      <c r="E597" s="135">
        <v>1</v>
      </c>
    </row>
    <row r="598" spans="1:16" s="33" customFormat="1" ht="13.5" thickTop="1" x14ac:dyDescent="0.2"/>
    <row r="599" spans="1:16" x14ac:dyDescent="0.2">
      <c r="F599" s="57"/>
    </row>
    <row r="601" spans="1:16" s="54" customFormat="1" ht="45" x14ac:dyDescent="0.2">
      <c r="A601" s="712" t="s">
        <v>434</v>
      </c>
      <c r="B601" s="712"/>
      <c r="C601" s="712"/>
      <c r="D601" s="712"/>
      <c r="E601" s="712"/>
      <c r="F601" s="712"/>
      <c r="G601" s="712"/>
      <c r="H601" s="712"/>
      <c r="I601" s="712"/>
      <c r="J601" s="712"/>
    </row>
    <row r="602" spans="1:16" s="55" customFormat="1" ht="30" x14ac:dyDescent="0.2">
      <c r="A602" s="213"/>
      <c r="B602" s="213"/>
      <c r="C602" s="213"/>
      <c r="D602" s="213"/>
      <c r="E602" s="212" t="s">
        <v>229</v>
      </c>
      <c r="F602" s="213"/>
      <c r="G602" s="213"/>
      <c r="H602" s="214" t="s">
        <v>4</v>
      </c>
      <c r="I602" s="805">
        <v>44530</v>
      </c>
      <c r="J602" s="805"/>
    </row>
    <row r="603" spans="1:16" s="33" customFormat="1" ht="12.75" x14ac:dyDescent="0.2">
      <c r="A603" s="295"/>
      <c r="B603" s="296"/>
      <c r="C603" s="296"/>
      <c r="D603" s="296"/>
      <c r="E603" s="297"/>
      <c r="F603" s="296"/>
      <c r="G603" s="296"/>
      <c r="H603" s="296"/>
      <c r="I603" s="296"/>
      <c r="J603" s="297"/>
    </row>
    <row r="604" spans="1:16" s="33" customFormat="1" x14ac:dyDescent="0.2">
      <c r="A604" s="458" t="s">
        <v>365</v>
      </c>
      <c r="B604" s="299"/>
      <c r="C604" s="299"/>
      <c r="D604" s="257">
        <v>44559</v>
      </c>
      <c r="E604" s="297"/>
      <c r="F604" s="296"/>
      <c r="G604" s="296"/>
      <c r="H604" s="296"/>
      <c r="I604" s="296"/>
      <c r="J604" s="297"/>
    </row>
    <row r="605" spans="1:16" s="33" customFormat="1" x14ac:dyDescent="0.2">
      <c r="A605" s="458" t="s">
        <v>366</v>
      </c>
      <c r="B605" s="257">
        <v>44501</v>
      </c>
      <c r="C605" s="300" t="s">
        <v>157</v>
      </c>
      <c r="D605" s="257">
        <v>44530</v>
      </c>
      <c r="E605" s="297"/>
      <c r="F605" s="296"/>
      <c r="G605" s="296"/>
      <c r="H605" s="296"/>
      <c r="I605" s="296"/>
      <c r="J605" s="297"/>
    </row>
    <row r="606" spans="1:16" s="33" customFormat="1" x14ac:dyDescent="0.2">
      <c r="A606" s="298" t="s">
        <v>235</v>
      </c>
      <c r="B606" s="257">
        <v>44526</v>
      </c>
      <c r="C606" s="300" t="s">
        <v>157</v>
      </c>
      <c r="D606" s="257">
        <v>44559</v>
      </c>
      <c r="E606" s="297"/>
      <c r="F606" s="296"/>
      <c r="G606" s="296"/>
      <c r="H606" s="296"/>
      <c r="I606" s="296"/>
      <c r="J606" s="297"/>
    </row>
    <row r="607" spans="1:16" s="33" customFormat="1" ht="13.5" thickBot="1" x14ac:dyDescent="0.25">
      <c r="A607" s="296"/>
      <c r="B607" s="296"/>
      <c r="C607" s="296"/>
      <c r="D607" s="296"/>
      <c r="E607" s="297"/>
      <c r="F607" s="296"/>
      <c r="G607" s="296"/>
      <c r="H607" s="296"/>
      <c r="I607" s="296"/>
      <c r="J607" s="297"/>
    </row>
    <row r="608" spans="1:16" s="173" customFormat="1" ht="16.5" thickTop="1" x14ac:dyDescent="0.25">
      <c r="A608" s="203" t="s">
        <v>364</v>
      </c>
      <c r="B608" s="203"/>
      <c r="C608" s="199"/>
      <c r="D608" s="200" t="s">
        <v>360</v>
      </c>
      <c r="E608" s="252"/>
      <c r="J608" s="297"/>
    </row>
    <row r="609" spans="1:11" s="173" customFormat="1" x14ac:dyDescent="0.2">
      <c r="A609" s="301" t="s">
        <v>484</v>
      </c>
      <c r="B609" s="204"/>
      <c r="C609" s="201"/>
      <c r="D609" s="302">
        <v>3369993.02</v>
      </c>
      <c r="E609" s="252"/>
      <c r="J609" s="297"/>
    </row>
    <row r="610" spans="1:11" s="173" customFormat="1" ht="15.75" x14ac:dyDescent="0.2">
      <c r="A610" s="301" t="s">
        <v>485</v>
      </c>
      <c r="B610" s="204"/>
      <c r="C610" s="201"/>
      <c r="D610" s="302">
        <v>3876.9099999999989</v>
      </c>
      <c r="E610" s="252"/>
      <c r="J610" s="297"/>
      <c r="K610" s="34"/>
    </row>
    <row r="611" spans="1:11" s="173" customFormat="1" ht="15.75" x14ac:dyDescent="0.2">
      <c r="A611" s="301" t="s">
        <v>486</v>
      </c>
      <c r="B611" s="204"/>
      <c r="C611" s="201"/>
      <c r="D611" s="302">
        <v>0</v>
      </c>
      <c r="E611" s="252"/>
      <c r="J611" s="297"/>
      <c r="K611" s="34"/>
    </row>
    <row r="612" spans="1:11" s="173" customFormat="1" ht="15.75" x14ac:dyDescent="0.2">
      <c r="A612" s="301" t="s">
        <v>487</v>
      </c>
      <c r="B612" s="204"/>
      <c r="C612" s="201"/>
      <c r="D612" s="302">
        <v>0</v>
      </c>
      <c r="E612" s="303"/>
      <c r="J612" s="297"/>
      <c r="K612" s="113"/>
    </row>
    <row r="613" spans="1:11" s="173" customFormat="1" ht="15.75" x14ac:dyDescent="0.2">
      <c r="A613" s="301" t="s">
        <v>488</v>
      </c>
      <c r="B613" s="204"/>
      <c r="C613" s="201"/>
      <c r="D613" s="302">
        <v>0</v>
      </c>
      <c r="E613" s="252"/>
      <c r="J613" s="297"/>
      <c r="K613" s="34"/>
    </row>
    <row r="614" spans="1:11" s="173" customFormat="1" ht="15.75" x14ac:dyDescent="0.2">
      <c r="A614" s="301" t="s">
        <v>489</v>
      </c>
      <c r="B614" s="204"/>
      <c r="C614" s="201"/>
      <c r="D614" s="302">
        <v>0</v>
      </c>
      <c r="E614" s="252"/>
      <c r="J614" s="297"/>
      <c r="K614" s="34"/>
    </row>
    <row r="615" spans="1:11" s="173" customFormat="1" ht="15.75" x14ac:dyDescent="0.2">
      <c r="A615" s="301" t="s">
        <v>490</v>
      </c>
      <c r="B615" s="204"/>
      <c r="C615" s="201"/>
      <c r="D615" s="302">
        <v>0</v>
      </c>
      <c r="E615" s="252"/>
      <c r="J615" s="297"/>
      <c r="K615" s="34"/>
    </row>
    <row r="616" spans="1:11" s="173" customFormat="1" ht="29.25" customHeight="1" x14ac:dyDescent="0.2">
      <c r="A616" s="811" t="s">
        <v>702</v>
      </c>
      <c r="B616" s="811"/>
      <c r="C616" s="812"/>
      <c r="D616" s="302">
        <v>0</v>
      </c>
      <c r="E616" s="252"/>
      <c r="J616" s="297"/>
      <c r="K616" s="34"/>
    </row>
    <row r="617" spans="1:11" s="173" customFormat="1" ht="28.9" customHeight="1" x14ac:dyDescent="0.2">
      <c r="A617" s="811" t="s">
        <v>733</v>
      </c>
      <c r="B617" s="811"/>
      <c r="C617" s="812"/>
      <c r="D617" s="302">
        <v>0</v>
      </c>
      <c r="E617" s="252"/>
      <c r="J617" s="297"/>
      <c r="K617" s="34"/>
    </row>
    <row r="618" spans="1:11" s="173" customFormat="1" ht="15.75" x14ac:dyDescent="0.2">
      <c r="A618" s="301" t="s">
        <v>621</v>
      </c>
      <c r="B618" s="204"/>
      <c r="C618" s="201"/>
      <c r="D618" s="302">
        <v>0</v>
      </c>
      <c r="E618" s="252"/>
      <c r="J618" s="297"/>
      <c r="K618" s="34"/>
    </row>
    <row r="619" spans="1:11" s="173" customFormat="1" ht="15.6" customHeight="1" x14ac:dyDescent="0.2">
      <c r="A619" s="301" t="s">
        <v>622</v>
      </c>
      <c r="B619" s="204"/>
      <c r="C619" s="201"/>
      <c r="D619" s="302">
        <v>0</v>
      </c>
      <c r="E619" s="252"/>
      <c r="J619" s="297"/>
      <c r="K619" s="34"/>
    </row>
    <row r="620" spans="1:11" s="173" customFormat="1" ht="16.5" thickBot="1" x14ac:dyDescent="0.3">
      <c r="A620" s="205" t="s">
        <v>369</v>
      </c>
      <c r="B620" s="205"/>
      <c r="C620" s="205"/>
      <c r="D620" s="462">
        <v>3373869.93</v>
      </c>
      <c r="E620" s="252"/>
      <c r="J620" s="297"/>
      <c r="K620" s="34"/>
    </row>
    <row r="621" spans="1:11" s="173" customFormat="1" ht="17.25" thickTop="1" thickBot="1" x14ac:dyDescent="0.25">
      <c r="A621" s="296"/>
      <c r="B621" s="296"/>
      <c r="C621" s="296"/>
      <c r="D621" s="296"/>
      <c r="E621" s="252"/>
      <c r="J621" s="297"/>
      <c r="K621" s="34"/>
    </row>
    <row r="622" spans="1:11" s="173" customFormat="1" ht="21.6" customHeight="1" thickTop="1" x14ac:dyDescent="0.25">
      <c r="A622" s="203" t="s">
        <v>173</v>
      </c>
      <c r="B622" s="203"/>
      <c r="C622" s="199"/>
      <c r="D622" s="200" t="s">
        <v>360</v>
      </c>
      <c r="E622" s="252"/>
      <c r="J622" s="297"/>
      <c r="K622" s="34"/>
    </row>
    <row r="623" spans="1:11" s="173" customFormat="1" ht="15.75" x14ac:dyDescent="0.2">
      <c r="A623" s="301" t="s">
        <v>491</v>
      </c>
      <c r="B623" s="204"/>
      <c r="C623" s="201"/>
      <c r="D623" s="302">
        <v>0</v>
      </c>
      <c r="E623" s="252"/>
      <c r="J623" s="297"/>
      <c r="K623" s="34"/>
    </row>
    <row r="624" spans="1:11" s="173" customFormat="1" ht="15.75" x14ac:dyDescent="0.2">
      <c r="A624" s="245" t="s">
        <v>542</v>
      </c>
      <c r="B624" s="245"/>
      <c r="C624" s="246"/>
      <c r="D624" s="302">
        <v>0</v>
      </c>
      <c r="E624" s="252"/>
      <c r="J624" s="297"/>
      <c r="K624" s="34"/>
    </row>
    <row r="625" spans="1:11" s="173" customFormat="1" ht="15.75" x14ac:dyDescent="0.2">
      <c r="A625" s="245" t="s">
        <v>543</v>
      </c>
      <c r="B625" s="310"/>
      <c r="C625" s="311"/>
      <c r="D625" s="302">
        <v>0</v>
      </c>
      <c r="E625" s="312"/>
      <c r="J625" s="297"/>
      <c r="K625" s="34"/>
    </row>
    <row r="626" spans="1:11" s="173" customFormat="1" ht="15.75" x14ac:dyDescent="0.2">
      <c r="A626" s="245" t="s">
        <v>544</v>
      </c>
      <c r="B626" s="310"/>
      <c r="C626" s="311"/>
      <c r="D626" s="302">
        <v>-370767.02999999997</v>
      </c>
      <c r="E626" s="312"/>
      <c r="J626" s="297"/>
      <c r="K626" s="34"/>
    </row>
    <row r="627" spans="1:11" s="173" customFormat="1" ht="15.75" x14ac:dyDescent="0.2">
      <c r="A627" s="245" t="s">
        <v>492</v>
      </c>
      <c r="B627" s="245"/>
      <c r="C627" s="246"/>
      <c r="D627" s="302">
        <v>-107799.66</v>
      </c>
      <c r="E627" s="312"/>
      <c r="J627" s="297"/>
      <c r="K627" s="34"/>
    </row>
    <row r="628" spans="1:11" s="173" customFormat="1" ht="14.45" customHeight="1" x14ac:dyDescent="0.2">
      <c r="A628" s="244" t="s">
        <v>493</v>
      </c>
      <c r="B628" s="245"/>
      <c r="C628" s="246"/>
      <c r="D628" s="302">
        <v>-600</v>
      </c>
      <c r="E628" s="312"/>
      <c r="J628" s="297"/>
      <c r="K628" s="34"/>
    </row>
    <row r="629" spans="1:11" s="173" customFormat="1" ht="15.75" x14ac:dyDescent="0.2">
      <c r="A629" s="274" t="s">
        <v>494</v>
      </c>
      <c r="B629" s="245"/>
      <c r="C629" s="246"/>
      <c r="D629" s="302">
        <v>1054887.75</v>
      </c>
      <c r="E629" s="312"/>
      <c r="J629" s="297"/>
      <c r="K629" s="34"/>
    </row>
    <row r="630" spans="1:11" s="335" customFormat="1" ht="15.75" x14ac:dyDescent="0.2">
      <c r="A630" s="696" t="s">
        <v>700</v>
      </c>
      <c r="B630" s="696"/>
      <c r="C630" s="697"/>
      <c r="D630" s="631"/>
      <c r="E630" s="632"/>
      <c r="J630" s="633"/>
      <c r="K630" s="634"/>
    </row>
    <row r="631" spans="1:11" s="173" customFormat="1" ht="15.75" x14ac:dyDescent="0.2">
      <c r="A631" s="274" t="s">
        <v>495</v>
      </c>
      <c r="B631" s="245"/>
      <c r="C631" s="246"/>
      <c r="D631" s="302">
        <v>1839815.49</v>
      </c>
      <c r="E631" s="312"/>
      <c r="J631" s="297"/>
    </row>
    <row r="632" spans="1:11" s="335" customFormat="1" x14ac:dyDescent="0.2">
      <c r="A632" s="696" t="s">
        <v>700</v>
      </c>
      <c r="B632" s="696"/>
      <c r="C632" s="697"/>
      <c r="D632" s="631"/>
      <c r="E632" s="632"/>
      <c r="J632" s="633"/>
    </row>
    <row r="633" spans="1:11" s="335" customFormat="1" x14ac:dyDescent="0.2">
      <c r="A633" s="696" t="s">
        <v>701</v>
      </c>
      <c r="B633" s="696"/>
      <c r="C633" s="697"/>
      <c r="D633" s="631">
        <v>0</v>
      </c>
      <c r="E633" s="632"/>
      <c r="J633" s="633"/>
    </row>
    <row r="634" spans="1:11" s="173" customFormat="1" ht="16.5" thickBot="1" x14ac:dyDescent="0.3">
      <c r="A634" s="205"/>
      <c r="B634" s="205"/>
      <c r="C634" s="206"/>
      <c r="D634" s="304"/>
      <c r="E634" s="312"/>
      <c r="J634" s="297"/>
    </row>
    <row r="635" spans="1:11" s="173" customFormat="1" ht="16.5" thickTop="1" x14ac:dyDescent="0.25">
      <c r="A635" s="273"/>
      <c r="B635" s="273"/>
      <c r="C635" s="273"/>
      <c r="D635" s="313"/>
      <c r="E635" s="312"/>
      <c r="J635" s="297"/>
    </row>
    <row r="636" spans="1:11" s="173" customFormat="1" ht="15.75" thickBot="1" x14ac:dyDescent="0.25">
      <c r="A636" s="296"/>
      <c r="B636" s="296"/>
      <c r="C636" s="296"/>
      <c r="D636" s="296"/>
      <c r="E636" s="312"/>
      <c r="J636" s="297"/>
    </row>
    <row r="637" spans="1:11" s="173" customFormat="1" ht="16.5" thickTop="1" x14ac:dyDescent="0.25">
      <c r="A637" s="203" t="s">
        <v>499</v>
      </c>
      <c r="B637" s="203"/>
      <c r="C637" s="199"/>
      <c r="D637" s="200" t="s">
        <v>360</v>
      </c>
      <c r="E637" s="312"/>
      <c r="F637" s="203" t="s">
        <v>496</v>
      </c>
      <c r="G637" s="203"/>
      <c r="H637" s="199"/>
      <c r="I637" s="200" t="s">
        <v>360</v>
      </c>
      <c r="J637" s="297"/>
    </row>
    <row r="638" spans="1:11" s="173" customFormat="1" x14ac:dyDescent="0.2">
      <c r="A638" s="244" t="s">
        <v>500</v>
      </c>
      <c r="B638" s="245"/>
      <c r="C638" s="246"/>
      <c r="D638" s="302">
        <v>239346.56</v>
      </c>
      <c r="E638" s="312"/>
      <c r="F638" s="173" t="s">
        <v>709</v>
      </c>
      <c r="H638" s="625"/>
      <c r="I638" s="302">
        <v>54730.92</v>
      </c>
      <c r="J638" s="297"/>
    </row>
    <row r="639" spans="1:11" s="173" customFormat="1" x14ac:dyDescent="0.2">
      <c r="A639" s="308" t="s">
        <v>501</v>
      </c>
      <c r="B639" s="308"/>
      <c r="C639" s="309"/>
      <c r="D639" s="302"/>
      <c r="E639" s="312"/>
      <c r="F639" s="677" t="s">
        <v>497</v>
      </c>
      <c r="G639" s="677"/>
      <c r="H639" s="810"/>
      <c r="I639" s="302">
        <v>0</v>
      </c>
      <c r="J639" s="297"/>
    </row>
    <row r="640" spans="1:11" s="173" customFormat="1" ht="15" customHeight="1" x14ac:dyDescent="0.2">
      <c r="A640" s="308" t="s">
        <v>502</v>
      </c>
      <c r="B640" s="308"/>
      <c r="C640" s="309"/>
      <c r="D640" s="302">
        <v>0</v>
      </c>
      <c r="E640" s="312"/>
      <c r="F640" s="244" t="s">
        <v>708</v>
      </c>
      <c r="G640" s="245"/>
      <c r="H640" s="246"/>
      <c r="I640" s="302">
        <v>0</v>
      </c>
      <c r="J640" s="297"/>
    </row>
    <row r="641" spans="1:10" s="33" customFormat="1" ht="28.9" customHeight="1" x14ac:dyDescent="0.2">
      <c r="A641" s="308" t="s">
        <v>503</v>
      </c>
      <c r="B641" s="636"/>
      <c r="C641" s="639"/>
      <c r="D641" s="302">
        <v>580500</v>
      </c>
      <c r="E641" s="297"/>
      <c r="F641" s="644" t="s">
        <v>498</v>
      </c>
      <c r="G641" s="644"/>
      <c r="H641" s="645"/>
      <c r="I641" s="302">
        <v>1000156.83</v>
      </c>
      <c r="J641" s="297"/>
    </row>
    <row r="642" spans="1:10" s="33" customFormat="1" ht="16.5" thickBot="1" x14ac:dyDescent="0.3">
      <c r="A642" s="636" t="s">
        <v>504</v>
      </c>
      <c r="B642" s="636"/>
      <c r="C642" s="639"/>
      <c r="D642" s="302">
        <v>0</v>
      </c>
      <c r="E642" s="297"/>
      <c r="F642" s="205"/>
      <c r="G642" s="205"/>
      <c r="H642" s="206"/>
      <c r="I642" s="304">
        <v>1054887.75</v>
      </c>
      <c r="J642" s="297"/>
    </row>
    <row r="643" spans="1:10" s="33" customFormat="1" ht="16.5" thickTop="1" x14ac:dyDescent="0.25">
      <c r="A643" s="244" t="s">
        <v>505</v>
      </c>
      <c r="B643" s="245"/>
      <c r="C643" s="246"/>
      <c r="D643" s="302">
        <v>0</v>
      </c>
      <c r="E643" s="297"/>
      <c r="F643" s="305"/>
      <c r="G643" s="305"/>
      <c r="H643" s="305"/>
      <c r="I643" s="307"/>
      <c r="J643" s="297"/>
    </row>
    <row r="644" spans="1:10" s="33" customFormat="1" x14ac:dyDescent="0.2">
      <c r="A644" s="244" t="s">
        <v>506</v>
      </c>
      <c r="B644" s="245"/>
      <c r="C644" s="246"/>
      <c r="D644" s="302">
        <v>0</v>
      </c>
      <c r="E644" s="297"/>
      <c r="F644" s="252"/>
      <c r="G644" s="297"/>
      <c r="H644" s="297"/>
      <c r="I644" s="297"/>
      <c r="J644" s="297"/>
    </row>
    <row r="645" spans="1:10" s="33" customFormat="1" x14ac:dyDescent="0.2">
      <c r="A645" s="244" t="s">
        <v>507</v>
      </c>
      <c r="B645"/>
      <c r="C645" s="246"/>
      <c r="D645" s="302">
        <v>0</v>
      </c>
      <c r="E645" s="297"/>
      <c r="F645" s="252"/>
      <c r="G645" s="297"/>
      <c r="H645" s="297"/>
      <c r="I645" s="297"/>
      <c r="J645" s="297"/>
    </row>
    <row r="646" spans="1:10" s="33" customFormat="1" ht="28.15" customHeight="1" x14ac:dyDescent="0.2">
      <c r="A646" s="698" t="s">
        <v>706</v>
      </c>
      <c r="B646" s="698"/>
      <c r="C646" s="699"/>
      <c r="D646" s="302">
        <v>0</v>
      </c>
      <c r="E646" s="297"/>
      <c r="F646" s="252"/>
      <c r="G646" s="297"/>
      <c r="H646" s="297"/>
      <c r="I646" s="297"/>
      <c r="J646" s="297"/>
    </row>
    <row r="647" spans="1:10" s="33" customFormat="1" ht="20.45" customHeight="1" x14ac:dyDescent="0.2">
      <c r="A647" s="244" t="s">
        <v>508</v>
      </c>
      <c r="B647"/>
      <c r="C647" s="246"/>
      <c r="D647" s="302">
        <v>1080</v>
      </c>
      <c r="E647" s="297"/>
      <c r="F647" s="252"/>
      <c r="G647" s="297"/>
      <c r="H647" s="297"/>
      <c r="I647" s="297"/>
      <c r="J647" s="297"/>
    </row>
    <row r="648" spans="1:10" s="33" customFormat="1" x14ac:dyDescent="0.2">
      <c r="A648" s="244" t="s">
        <v>509</v>
      </c>
      <c r="B648"/>
      <c r="C648" s="246"/>
      <c r="D648" s="302">
        <v>9818.2199999999993</v>
      </c>
      <c r="E648" s="297"/>
      <c r="F648" s="252"/>
      <c r="G648" s="297"/>
      <c r="H648" s="297"/>
      <c r="I648" s="297"/>
      <c r="J648" s="297"/>
    </row>
    <row r="649" spans="1:10" s="33" customFormat="1" ht="15.75" x14ac:dyDescent="0.2">
      <c r="A649" s="244" t="s">
        <v>510</v>
      </c>
      <c r="B649"/>
      <c r="C649" s="246"/>
      <c r="D649" s="302">
        <v>0</v>
      </c>
      <c r="E649" s="252"/>
      <c r="F649" s="303"/>
      <c r="G649" s="297"/>
      <c r="H649" s="297"/>
      <c r="I649" s="297"/>
      <c r="J649" s="297"/>
    </row>
    <row r="650" spans="1:10" s="33" customFormat="1" ht="15" customHeight="1" x14ac:dyDescent="0.2">
      <c r="A650" s="245" t="s">
        <v>710</v>
      </c>
      <c r="B650" s="637"/>
      <c r="C650" s="638"/>
      <c r="D650" s="302">
        <v>0</v>
      </c>
      <c r="E650" s="252"/>
      <c r="F650" s="297"/>
      <c r="G650" s="297"/>
      <c r="H650" s="297"/>
      <c r="I650" s="297"/>
      <c r="J650" s="297"/>
    </row>
    <row r="651" spans="1:10" s="33" customFormat="1" ht="15" customHeight="1" x14ac:dyDescent="0.25">
      <c r="A651" s="245" t="s">
        <v>511</v>
      </c>
      <c r="B651" s="245"/>
      <c r="C651" s="246"/>
      <c r="D651" s="302">
        <v>1009070.71</v>
      </c>
      <c r="E651" s="252"/>
      <c r="F651" s="305"/>
      <c r="G651" s="305"/>
      <c r="H651" s="305"/>
      <c r="I651" s="307"/>
      <c r="J651" s="297"/>
    </row>
    <row r="652" spans="1:10" s="33" customFormat="1" ht="16.5" thickBot="1" x14ac:dyDescent="0.3">
      <c r="A652" s="205"/>
      <c r="B652" s="205"/>
      <c r="C652" s="206"/>
      <c r="D652" s="304">
        <v>1839815.49</v>
      </c>
      <c r="E652" s="252"/>
      <c r="F652" s="252"/>
      <c r="G652" s="252"/>
      <c r="H652" s="297"/>
      <c r="I652" s="297"/>
      <c r="J652" s="297"/>
    </row>
    <row r="653" spans="1:10" s="262" customFormat="1" ht="15.75" thickTop="1" x14ac:dyDescent="0.2">
      <c r="E653" s="252"/>
      <c r="F653" s="252"/>
      <c r="G653" s="252"/>
      <c r="H653" s="297"/>
      <c r="I653" s="297"/>
      <c r="J653" s="297"/>
    </row>
    <row r="654" spans="1:10" s="33" customFormat="1" x14ac:dyDescent="0.2">
      <c r="E654" s="252"/>
      <c r="F654" s="252"/>
      <c r="G654" s="252"/>
      <c r="H654" s="297"/>
      <c r="I654" s="297"/>
      <c r="J654" s="297"/>
    </row>
    <row r="655" spans="1:10" s="326" customFormat="1" x14ac:dyDescent="0.2">
      <c r="E655" s="252"/>
      <c r="F655" s="252"/>
      <c r="G655" s="252"/>
      <c r="H655" s="297"/>
      <c r="I655" s="297"/>
      <c r="J655" s="297"/>
    </row>
    <row r="656" spans="1:10" s="326" customFormat="1" x14ac:dyDescent="0.2">
      <c r="E656" s="252"/>
      <c r="F656" s="252"/>
      <c r="G656" s="252"/>
      <c r="H656" s="297"/>
      <c r="I656" s="297"/>
      <c r="J656" s="297"/>
    </row>
    <row r="657" spans="1:10" s="326" customFormat="1" x14ac:dyDescent="0.2">
      <c r="E657" s="252"/>
      <c r="F657" s="252"/>
      <c r="G657" s="252"/>
      <c r="H657" s="297"/>
      <c r="I657" s="297"/>
      <c r="J657" s="297"/>
    </row>
    <row r="658" spans="1:10" s="33" customFormat="1" x14ac:dyDescent="0.2">
      <c r="E658" s="297"/>
      <c r="F658" s="252"/>
      <c r="G658" s="252"/>
      <c r="H658" s="297"/>
      <c r="I658" s="297"/>
      <c r="J658" s="297"/>
    </row>
    <row r="659" spans="1:10" s="326" customFormat="1" x14ac:dyDescent="0.2">
      <c r="E659" s="297"/>
      <c r="F659" s="252"/>
      <c r="G659" s="252"/>
      <c r="H659" s="297"/>
      <c r="I659" s="297"/>
      <c r="J659" s="297"/>
    </row>
    <row r="660" spans="1:10" s="228" customFormat="1" x14ac:dyDescent="0.2">
      <c r="A660" s="252"/>
      <c r="B660" s="252"/>
      <c r="C660" s="297"/>
      <c r="D660" s="297"/>
      <c r="E660" s="297"/>
      <c r="F660" s="252"/>
      <c r="G660" s="252"/>
      <c r="H660" s="297"/>
      <c r="I660" s="297"/>
      <c r="J660" s="297"/>
    </row>
    <row r="661" spans="1:10" s="326" customFormat="1" x14ac:dyDescent="0.2">
      <c r="A661" s="252"/>
      <c r="B661" s="252"/>
      <c r="C661" s="297"/>
      <c r="D661" s="297"/>
      <c r="E661" s="297"/>
      <c r="F661" s="252"/>
      <c r="G661" s="252"/>
      <c r="H661" s="297"/>
      <c r="I661" s="297"/>
      <c r="J661" s="297"/>
    </row>
    <row r="662" spans="1:10" s="326" customFormat="1" x14ac:dyDescent="0.2">
      <c r="A662" s="252"/>
      <c r="B662" s="252"/>
      <c r="C662" s="297"/>
      <c r="D662" s="297"/>
      <c r="E662" s="297"/>
      <c r="F662" s="252"/>
      <c r="G662" s="252"/>
      <c r="H662" s="297"/>
      <c r="I662" s="297"/>
      <c r="J662" s="297"/>
    </row>
    <row r="663" spans="1:10" s="228" customFormat="1" ht="19.899999999999999" customHeight="1" x14ac:dyDescent="0.2">
      <c r="A663" s="252"/>
      <c r="B663" s="252"/>
      <c r="C663" s="297"/>
      <c r="D663" s="297"/>
      <c r="E663" s="297"/>
      <c r="F663" s="303"/>
      <c r="G663" s="297"/>
      <c r="H663" s="297"/>
      <c r="I663" s="297"/>
      <c r="J663" s="297"/>
    </row>
    <row r="664" spans="1:10" s="228" customFormat="1" ht="18.600000000000001" customHeight="1" x14ac:dyDescent="0.2">
      <c r="A664" s="315"/>
      <c r="B664" s="315"/>
      <c r="C664" s="315"/>
      <c r="D664" s="315"/>
      <c r="E664" s="297"/>
      <c r="F664" s="297"/>
      <c r="G664" s="297"/>
      <c r="H664" s="297"/>
      <c r="I664" s="297"/>
      <c r="J664" s="297"/>
    </row>
    <row r="665" spans="1:10" s="228" customFormat="1" ht="15.6" customHeight="1" x14ac:dyDescent="0.2">
      <c r="A665" s="315"/>
      <c r="B665" s="315"/>
      <c r="C665" s="315"/>
      <c r="D665" s="315"/>
      <c r="E665" s="297"/>
      <c r="F665" s="297"/>
      <c r="G665" s="297"/>
      <c r="H665" s="297"/>
      <c r="I665" s="297"/>
      <c r="J665" s="297"/>
    </row>
    <row r="666" spans="1:10" s="272" customFormat="1" ht="30.75" customHeight="1" x14ac:dyDescent="0.2">
      <c r="A666" s="315"/>
      <c r="B666" s="315"/>
      <c r="C666" s="315"/>
      <c r="D666" s="315"/>
      <c r="E666" s="297"/>
      <c r="F666" s="297"/>
      <c r="G666" s="297"/>
      <c r="H666" s="297"/>
      <c r="I666" s="297"/>
      <c r="J666" s="297"/>
    </row>
    <row r="667" spans="1:10" s="54" customFormat="1" ht="45" x14ac:dyDescent="0.2">
      <c r="A667" s="712" t="s">
        <v>434</v>
      </c>
      <c r="B667" s="712"/>
      <c r="C667" s="712"/>
      <c r="D667" s="712"/>
      <c r="E667" s="712"/>
      <c r="F667" s="712"/>
      <c r="G667" s="712"/>
      <c r="H667" s="712"/>
      <c r="I667" s="712"/>
      <c r="J667" s="712"/>
    </row>
    <row r="668" spans="1:10" s="55" customFormat="1" ht="30" x14ac:dyDescent="0.2">
      <c r="A668" s="213"/>
      <c r="B668" s="213"/>
      <c r="C668" s="213"/>
      <c r="D668" s="213"/>
      <c r="E668" s="284" t="s">
        <v>229</v>
      </c>
      <c r="F668" s="213"/>
      <c r="G668" s="213"/>
      <c r="H668" s="214" t="s">
        <v>4</v>
      </c>
      <c r="I668" s="805">
        <v>44530</v>
      </c>
      <c r="J668" s="805"/>
    </row>
    <row r="669" spans="1:10" s="285" customFormat="1" ht="12.75" x14ac:dyDescent="0.2"/>
    <row r="670" spans="1:10" s="285" customFormat="1" x14ac:dyDescent="0.2">
      <c r="A670" s="336" t="s">
        <v>365</v>
      </c>
      <c r="B670" s="239"/>
      <c r="C670" s="239"/>
      <c r="D670" s="257">
        <v>44559</v>
      </c>
      <c r="E670" s="171"/>
      <c r="F670" s="35"/>
    </row>
    <row r="671" spans="1:10" s="285" customFormat="1" x14ac:dyDescent="0.2">
      <c r="A671" s="336" t="s">
        <v>366</v>
      </c>
      <c r="B671" s="240">
        <v>44501</v>
      </c>
      <c r="C671" s="241" t="s">
        <v>157</v>
      </c>
      <c r="D671" s="257">
        <v>44530</v>
      </c>
      <c r="E671" s="171"/>
    </row>
    <row r="672" spans="1:10" s="285" customFormat="1" x14ac:dyDescent="0.2">
      <c r="A672" s="37" t="s">
        <v>367</v>
      </c>
      <c r="B672" s="240">
        <v>44526</v>
      </c>
      <c r="C672" s="241" t="s">
        <v>157</v>
      </c>
      <c r="D672" s="257">
        <v>44559</v>
      </c>
      <c r="E672" s="171"/>
    </row>
    <row r="673" spans="1:11" s="285" customFormat="1" ht="13.5" thickBot="1" x14ac:dyDescent="0.25">
      <c r="A673" s="296"/>
      <c r="B673" s="296"/>
      <c r="C673" s="296"/>
      <c r="D673" s="296"/>
      <c r="F673" s="359"/>
      <c r="G673" s="359"/>
      <c r="H673" s="359"/>
      <c r="I673" s="359"/>
    </row>
    <row r="674" spans="1:11" s="173" customFormat="1" ht="16.5" thickTop="1" x14ac:dyDescent="0.25">
      <c r="A674" s="203" t="s">
        <v>57</v>
      </c>
      <c r="B674" s="203"/>
      <c r="C674" s="199"/>
      <c r="D674" s="200" t="s">
        <v>360</v>
      </c>
      <c r="E674" s="174"/>
      <c r="F674" s="359"/>
      <c r="G674" s="359"/>
      <c r="H674" s="359"/>
      <c r="I674" s="359"/>
      <c r="J674" s="285"/>
    </row>
    <row r="675" spans="1:11" s="173" customFormat="1" x14ac:dyDescent="0.2">
      <c r="A675" s="677" t="s">
        <v>623</v>
      </c>
      <c r="B675" s="677"/>
      <c r="C675" s="678"/>
      <c r="D675" s="302">
        <v>28103466.489999998</v>
      </c>
      <c r="E675" s="174"/>
      <c r="F675" s="359"/>
      <c r="G675" s="359"/>
      <c r="H675" s="359"/>
      <c r="I675" s="359"/>
      <c r="J675" s="285"/>
    </row>
    <row r="676" spans="1:11" s="173" customFormat="1" x14ac:dyDescent="0.2">
      <c r="A676" s="677" t="s">
        <v>712</v>
      </c>
      <c r="B676" s="677" t="s">
        <v>711</v>
      </c>
      <c r="C676" s="678"/>
      <c r="D676" s="209">
        <v>1163653.7</v>
      </c>
      <c r="E676" s="174"/>
      <c r="F676" s="660"/>
      <c r="G676" s="660"/>
      <c r="H676" s="660"/>
      <c r="I676" s="660"/>
      <c r="J676" s="660"/>
    </row>
    <row r="677" spans="1:11" s="173" customFormat="1" ht="15.75" x14ac:dyDescent="0.2">
      <c r="A677" s="207" t="s">
        <v>713</v>
      </c>
      <c r="B677" s="204"/>
      <c r="C677" s="201"/>
      <c r="D677" s="209">
        <v>0</v>
      </c>
      <c r="E677" s="174"/>
      <c r="F677" s="359"/>
      <c r="G677" s="359"/>
      <c r="H677" s="359"/>
      <c r="I677" s="359"/>
      <c r="J677" s="285"/>
      <c r="K677" s="34"/>
    </row>
    <row r="678" spans="1:11" s="173" customFormat="1" ht="15.75" x14ac:dyDescent="0.2">
      <c r="A678" s="207" t="s">
        <v>714</v>
      </c>
      <c r="B678" s="204"/>
      <c r="C678" s="201"/>
      <c r="D678" s="209">
        <v>0</v>
      </c>
      <c r="E678" s="174"/>
      <c r="F678" s="359"/>
      <c r="G678" s="359"/>
      <c r="H678" s="359"/>
      <c r="I678" s="359"/>
      <c r="J678" s="285"/>
      <c r="K678" s="34"/>
    </row>
    <row r="679" spans="1:11" s="173" customFormat="1" ht="15.75" x14ac:dyDescent="0.2">
      <c r="A679" s="207" t="s">
        <v>715</v>
      </c>
      <c r="B679" s="204"/>
      <c r="C679" s="201"/>
      <c r="D679" s="209">
        <v>0</v>
      </c>
      <c r="E679" s="275"/>
      <c r="F679" s="359"/>
      <c r="G679" s="359"/>
      <c r="H679" s="359"/>
      <c r="I679" s="359"/>
      <c r="J679" s="285"/>
      <c r="K679" s="113"/>
    </row>
    <row r="680" spans="1:11" s="173" customFormat="1" ht="15.75" x14ac:dyDescent="0.2">
      <c r="A680" s="207" t="s">
        <v>716</v>
      </c>
      <c r="B680" s="204"/>
      <c r="C680" s="201"/>
      <c r="D680" s="695">
        <v>0</v>
      </c>
      <c r="E680" s="174"/>
      <c r="F680" s="359"/>
      <c r="G680" s="359"/>
      <c r="H680" s="359"/>
      <c r="I680" s="359"/>
      <c r="J680" s="285"/>
      <c r="K680" s="34"/>
    </row>
    <row r="681" spans="1:11" s="173" customFormat="1" ht="15.75" x14ac:dyDescent="0.2">
      <c r="A681" s="207" t="s">
        <v>635</v>
      </c>
      <c r="B681" s="204"/>
      <c r="C681" s="201"/>
      <c r="D681" s="695"/>
      <c r="F681" s="359"/>
      <c r="G681" s="359"/>
      <c r="H681" s="359"/>
      <c r="I681" s="359"/>
      <c r="J681" s="285"/>
      <c r="K681" s="34"/>
    </row>
    <row r="682" spans="1:11" s="173" customFormat="1" ht="15.75" x14ac:dyDescent="0.2">
      <c r="A682" s="207" t="s">
        <v>717</v>
      </c>
      <c r="B682" s="204"/>
      <c r="C682" s="201"/>
      <c r="D682" s="209">
        <v>0</v>
      </c>
      <c r="J682" s="285"/>
      <c r="K682" s="34"/>
    </row>
    <row r="683" spans="1:11" s="173" customFormat="1" ht="18" customHeight="1" x14ac:dyDescent="0.2">
      <c r="A683" s="365" t="s">
        <v>718</v>
      </c>
      <c r="B683" s="363"/>
      <c r="C683" s="364"/>
      <c r="D683" s="209">
        <v>0</v>
      </c>
      <c r="J683" s="285"/>
      <c r="K683" s="34"/>
    </row>
    <row r="684" spans="1:11" s="173" customFormat="1" ht="19.899999999999999" customHeight="1" x14ac:dyDescent="0.2">
      <c r="A684" s="365" t="s">
        <v>719</v>
      </c>
      <c r="B684" s="363"/>
      <c r="C684" s="364"/>
      <c r="D684" s="209">
        <v>0</v>
      </c>
      <c r="J684" s="285"/>
      <c r="K684" s="34"/>
    </row>
    <row r="685" spans="1:11" s="173" customFormat="1" ht="19.899999999999999" customHeight="1" x14ac:dyDescent="0.2">
      <c r="A685" s="365" t="s">
        <v>720</v>
      </c>
      <c r="B685" s="363"/>
      <c r="C685" s="364"/>
      <c r="D685" s="209">
        <v>0</v>
      </c>
      <c r="J685" s="285"/>
      <c r="K685" s="34"/>
    </row>
    <row r="686" spans="1:11" s="173" customFormat="1" ht="15.6" customHeight="1" x14ac:dyDescent="0.2">
      <c r="A686" s="365" t="s">
        <v>721</v>
      </c>
      <c r="B686" s="363"/>
      <c r="C686" s="364"/>
      <c r="D686" s="209">
        <v>0</v>
      </c>
      <c r="J686" s="285"/>
      <c r="K686" s="34"/>
    </row>
    <row r="687" spans="1:11" s="173" customFormat="1" ht="15.6" customHeight="1" x14ac:dyDescent="0.2">
      <c r="A687" s="366" t="s">
        <v>722</v>
      </c>
      <c r="B687" s="355"/>
      <c r="C687" s="356"/>
      <c r="D687" s="695">
        <v>0</v>
      </c>
      <c r="J687" s="354"/>
      <c r="K687" s="34"/>
    </row>
    <row r="688" spans="1:11" s="173" customFormat="1" ht="15.6" customHeight="1" x14ac:dyDescent="0.2">
      <c r="A688" s="355" t="s">
        <v>636</v>
      </c>
      <c r="B688" s="355"/>
      <c r="C688" s="356"/>
      <c r="D688" s="695"/>
      <c r="F688" s="275"/>
      <c r="G688" s="40"/>
      <c r="H688" s="40"/>
      <c r="I688" s="40"/>
      <c r="J688" s="354"/>
      <c r="K688" s="34"/>
    </row>
    <row r="689" spans="1:11" s="173" customFormat="1" ht="15.6" customHeight="1" x14ac:dyDescent="0.2">
      <c r="A689" s="700" t="s">
        <v>723</v>
      </c>
      <c r="B689" s="700"/>
      <c r="C689" s="701"/>
      <c r="D689" s="695">
        <v>0</v>
      </c>
      <c r="F689" s="275"/>
      <c r="G689" s="40"/>
      <c r="H689" s="40"/>
      <c r="I689" s="40"/>
      <c r="J689" s="354"/>
      <c r="K689" s="34"/>
    </row>
    <row r="690" spans="1:11" s="173" customFormat="1" ht="15.6" customHeight="1" x14ac:dyDescent="0.2">
      <c r="A690" s="700"/>
      <c r="B690" s="700"/>
      <c r="C690" s="701"/>
      <c r="D690" s="695"/>
      <c r="J690" s="354"/>
      <c r="K690" s="34"/>
    </row>
    <row r="691" spans="1:11" s="173" customFormat="1" ht="37.5" customHeight="1" x14ac:dyDescent="0.2">
      <c r="A691" s="700" t="s">
        <v>724</v>
      </c>
      <c r="B691" s="700"/>
      <c r="C691" s="701"/>
      <c r="D691" s="372">
        <v>0</v>
      </c>
      <c r="J691" s="354"/>
      <c r="K691" s="34"/>
    </row>
    <row r="692" spans="1:11" s="173" customFormat="1" ht="15.6" customHeight="1" x14ac:dyDescent="0.2">
      <c r="A692" s="698" t="s">
        <v>725</v>
      </c>
      <c r="B692" s="698"/>
      <c r="C692" s="699"/>
      <c r="D692" s="302">
        <v>0</v>
      </c>
      <c r="J692" s="354"/>
      <c r="K692" s="34"/>
    </row>
    <row r="693" spans="1:11" s="173" customFormat="1" ht="30" customHeight="1" x14ac:dyDescent="0.2">
      <c r="A693" s="702"/>
      <c r="B693" s="702"/>
      <c r="C693" s="703"/>
      <c r="D693" s="302"/>
      <c r="J693" s="285"/>
      <c r="K693" s="34"/>
    </row>
    <row r="694" spans="1:11" s="173" customFormat="1" ht="26.25" customHeight="1" thickBot="1" x14ac:dyDescent="0.3">
      <c r="A694" s="205" t="s">
        <v>368</v>
      </c>
      <c r="B694" s="205"/>
      <c r="C694" s="206"/>
      <c r="D694" s="304">
        <v>29267120.189999998</v>
      </c>
      <c r="J694" s="285"/>
      <c r="K694" s="34"/>
    </row>
    <row r="695" spans="1:11" s="173" customFormat="1" ht="16.5" thickTop="1" x14ac:dyDescent="0.2">
      <c r="A695"/>
      <c r="B695"/>
      <c r="C695"/>
      <c r="D695"/>
      <c r="J695" s="285"/>
      <c r="K695" s="34"/>
    </row>
    <row r="696" spans="1:11" s="173" customFormat="1" ht="15.75" x14ac:dyDescent="0.2">
      <c r="A696" s="207"/>
      <c r="B696" s="204"/>
      <c r="C696" s="204"/>
      <c r="D696" s="209"/>
      <c r="J696" s="285"/>
      <c r="K696" s="34"/>
    </row>
    <row r="697" spans="1:11" s="173" customFormat="1" ht="16.5" thickBot="1" x14ac:dyDescent="0.25">
      <c r="A697" s="296"/>
      <c r="B697" s="296"/>
      <c r="C697" s="296"/>
      <c r="D697" s="296"/>
      <c r="E697" s="202"/>
      <c r="J697" s="285"/>
      <c r="K697" s="34"/>
    </row>
    <row r="698" spans="1:11" s="173" customFormat="1" ht="16.5" thickTop="1" x14ac:dyDescent="0.25">
      <c r="A698" s="203" t="s">
        <v>639</v>
      </c>
      <c r="B698" s="203"/>
      <c r="C698" s="199"/>
      <c r="D698" s="200" t="s">
        <v>360</v>
      </c>
      <c r="E698" s="202"/>
      <c r="J698" s="285"/>
      <c r="K698" s="34"/>
    </row>
    <row r="699" spans="1:11" s="173" customFormat="1" ht="15.75" x14ac:dyDescent="0.2">
      <c r="A699" s="677" t="s">
        <v>640</v>
      </c>
      <c r="B699" s="677"/>
      <c r="C699" s="678"/>
      <c r="D699" s="302">
        <v>0</v>
      </c>
      <c r="E699" s="202"/>
      <c r="J699" s="285"/>
      <c r="K699" s="34"/>
    </row>
    <row r="700" spans="1:11" s="173" customFormat="1" ht="14.45" customHeight="1" x14ac:dyDescent="0.2">
      <c r="A700" s="813" t="s">
        <v>641</v>
      </c>
      <c r="B700" s="813"/>
      <c r="C700" s="814"/>
      <c r="D700" s="498">
        <v>10665523.939639799</v>
      </c>
      <c r="E700" s="202"/>
      <c r="J700" s="285"/>
      <c r="K700" s="34"/>
    </row>
    <row r="701" spans="1:11" s="173" customFormat="1" ht="15.75" x14ac:dyDescent="0.2">
      <c r="A701" s="677" t="s">
        <v>698</v>
      </c>
      <c r="B701" s="677"/>
      <c r="C701" s="678"/>
      <c r="D701" s="209">
        <v>0</v>
      </c>
      <c r="E701" s="202"/>
      <c r="J701" s="285"/>
      <c r="K701" s="34"/>
    </row>
    <row r="702" spans="1:11" s="173" customFormat="1" ht="15.75" x14ac:dyDescent="0.2">
      <c r="A702" s="677" t="s">
        <v>699</v>
      </c>
      <c r="B702" s="677"/>
      <c r="C702" s="678"/>
      <c r="D702" s="209">
        <v>10665523.939639799</v>
      </c>
      <c r="E702" s="202"/>
      <c r="J702" s="371"/>
      <c r="K702" s="34"/>
    </row>
    <row r="703" spans="1:11" s="173" customFormat="1" ht="15.75" x14ac:dyDescent="0.2">
      <c r="A703" s="499" t="s">
        <v>642</v>
      </c>
      <c r="B703" s="499"/>
      <c r="C703" s="500"/>
      <c r="D703" s="313">
        <v>18601596.250360198</v>
      </c>
      <c r="E703" s="202"/>
      <c r="J703" s="285"/>
    </row>
    <row r="704" spans="1:11" s="173" customFormat="1" ht="16.5" thickBot="1" x14ac:dyDescent="0.3">
      <c r="A704" s="205"/>
      <c r="B704" s="205"/>
      <c r="C704" s="206"/>
      <c r="D704" s="304"/>
      <c r="E704" s="202"/>
      <c r="J704" s="285"/>
    </row>
    <row r="705" spans="1:10" s="173" customFormat="1" ht="15.75" thickTop="1" x14ac:dyDescent="0.2">
      <c r="A705"/>
      <c r="B705"/>
      <c r="C705"/>
      <c r="D705"/>
      <c r="E705" s="202"/>
      <c r="J705" s="285"/>
    </row>
    <row r="706" spans="1:10" s="173" customFormat="1" x14ac:dyDescent="0.2">
      <c r="E706" s="202"/>
      <c r="J706" s="285"/>
    </row>
    <row r="707" spans="1:10" s="173" customFormat="1" ht="15.75" thickBot="1" x14ac:dyDescent="0.25">
      <c r="E707" s="202"/>
      <c r="J707" s="285"/>
    </row>
    <row r="708" spans="1:10" s="173" customFormat="1" ht="16.5" thickTop="1" x14ac:dyDescent="0.25">
      <c r="A708" s="203" t="s">
        <v>643</v>
      </c>
      <c r="B708" s="203"/>
      <c r="C708" s="203"/>
      <c r="D708" s="200"/>
      <c r="E708" s="202"/>
      <c r="J708" s="285"/>
    </row>
    <row r="709" spans="1:10" s="173" customFormat="1" x14ac:dyDescent="0.2">
      <c r="A709" s="677" t="s">
        <v>644</v>
      </c>
      <c r="B709" s="677"/>
      <c r="C709" s="678"/>
      <c r="D709" s="209">
        <v>0</v>
      </c>
      <c r="E709" s="202"/>
      <c r="J709" s="285"/>
    </row>
    <row r="710" spans="1:10" s="173" customFormat="1" x14ac:dyDescent="0.2">
      <c r="A710" s="207" t="s">
        <v>645</v>
      </c>
      <c r="B710" s="204"/>
      <c r="C710" s="201"/>
      <c r="D710" s="209">
        <v>0</v>
      </c>
      <c r="E710" s="202"/>
      <c r="J710" s="285"/>
    </row>
    <row r="711" spans="1:10" s="173" customFormat="1" x14ac:dyDescent="0.2">
      <c r="A711" s="207" t="s">
        <v>646</v>
      </c>
      <c r="B711" s="204"/>
      <c r="C711" s="201"/>
      <c r="D711" s="209"/>
      <c r="E711" s="202"/>
      <c r="J711" s="285"/>
    </row>
    <row r="712" spans="1:10" s="173" customFormat="1" x14ac:dyDescent="0.2">
      <c r="A712" s="207" t="s">
        <v>659</v>
      </c>
      <c r="B712" s="204"/>
      <c r="C712" s="201"/>
      <c r="D712" s="209">
        <v>0</v>
      </c>
      <c r="E712" s="202"/>
      <c r="J712" s="285"/>
    </row>
    <row r="713" spans="1:10" s="173" customFormat="1" x14ac:dyDescent="0.2">
      <c r="A713" s="207" t="s">
        <v>660</v>
      </c>
      <c r="B713" s="204"/>
      <c r="C713" s="201"/>
      <c r="D713" s="209"/>
      <c r="E713" s="202"/>
      <c r="J713" s="285"/>
    </row>
    <row r="714" spans="1:10" s="173" customFormat="1" x14ac:dyDescent="0.2">
      <c r="A714" s="207" t="s">
        <v>647</v>
      </c>
      <c r="B714" s="204"/>
      <c r="C714" s="201"/>
      <c r="D714" s="209">
        <v>0</v>
      </c>
      <c r="E714" s="202"/>
      <c r="J714" s="285"/>
    </row>
    <row r="715" spans="1:10" s="173" customFormat="1" x14ac:dyDescent="0.2">
      <c r="A715" s="207" t="s">
        <v>648</v>
      </c>
      <c r="B715" s="204"/>
      <c r="C715" s="201"/>
      <c r="D715" s="209">
        <v>0</v>
      </c>
      <c r="E715" s="202"/>
      <c r="J715" s="285"/>
    </row>
    <row r="716" spans="1:10" s="173" customFormat="1" x14ac:dyDescent="0.2">
      <c r="A716" s="365" t="s">
        <v>649</v>
      </c>
      <c r="B716" s="363"/>
      <c r="C716" s="364"/>
      <c r="D716" s="209">
        <v>0</v>
      </c>
      <c r="E716" s="202"/>
      <c r="J716" s="285"/>
    </row>
    <row r="717" spans="1:10" s="173" customFormat="1" x14ac:dyDescent="0.2">
      <c r="A717" s="365" t="s">
        <v>650</v>
      </c>
      <c r="B717" s="363"/>
      <c r="C717" s="364"/>
      <c r="D717" s="209">
        <v>0</v>
      </c>
      <c r="E717" s="202"/>
      <c r="J717" s="285"/>
    </row>
    <row r="718" spans="1:10" s="285" customFormat="1" x14ac:dyDescent="0.2">
      <c r="A718" s="365" t="s">
        <v>651</v>
      </c>
      <c r="B718" s="363"/>
      <c r="C718" s="364"/>
      <c r="D718" s="209">
        <v>0</v>
      </c>
      <c r="F718"/>
      <c r="G718"/>
      <c r="H718" s="173"/>
      <c r="I718" s="173"/>
    </row>
    <row r="719" spans="1:10" s="285" customFormat="1" x14ac:dyDescent="0.2">
      <c r="A719" s="365" t="s">
        <v>661</v>
      </c>
      <c r="B719" s="363"/>
      <c r="C719" s="519"/>
      <c r="D719" s="761">
        <v>0</v>
      </c>
      <c r="G719" s="354"/>
      <c r="H719" s="173"/>
      <c r="I719" s="173"/>
    </row>
    <row r="720" spans="1:10" s="285" customFormat="1" ht="15.6" customHeight="1" x14ac:dyDescent="0.2">
      <c r="A720" s="366" t="s">
        <v>662</v>
      </c>
      <c r="B720" s="355"/>
      <c r="C720" s="520"/>
      <c r="D720" s="761"/>
      <c r="I720" s="173"/>
    </row>
    <row r="721" spans="1:9" s="285" customFormat="1" x14ac:dyDescent="0.2">
      <c r="A721" s="366" t="s">
        <v>652</v>
      </c>
      <c r="B721" s="355"/>
      <c r="C721" s="356"/>
      <c r="D721" s="209"/>
    </row>
    <row r="722" spans="1:9" s="285" customFormat="1" x14ac:dyDescent="0.2">
      <c r="A722" s="366" t="s">
        <v>653</v>
      </c>
      <c r="B722" s="355"/>
      <c r="C722" s="356"/>
      <c r="D722" s="209">
        <v>18601596.250360198</v>
      </c>
    </row>
    <row r="723" spans="1:9" s="285" customFormat="1" x14ac:dyDescent="0.2">
      <c r="A723" s="366" t="s">
        <v>654</v>
      </c>
      <c r="B723" s="355"/>
      <c r="C723" s="356"/>
      <c r="D723" s="209">
        <v>0</v>
      </c>
    </row>
    <row r="724" spans="1:9" s="285" customFormat="1" x14ac:dyDescent="0.2">
      <c r="A724" s="366" t="s">
        <v>655</v>
      </c>
      <c r="B724" s="355"/>
      <c r="C724" s="356"/>
      <c r="D724" s="209">
        <v>0</v>
      </c>
      <c r="F724" s="359"/>
      <c r="G724" s="359"/>
      <c r="H724" s="359"/>
    </row>
    <row r="725" spans="1:9" s="285" customFormat="1" x14ac:dyDescent="0.2">
      <c r="A725" s="245" t="s">
        <v>656</v>
      </c>
      <c r="B725" s="245"/>
      <c r="C725" s="246"/>
      <c r="D725" s="209">
        <v>0</v>
      </c>
      <c r="F725" s="359"/>
      <c r="G725" s="359"/>
      <c r="H725" s="359"/>
      <c r="I725" s="173"/>
    </row>
    <row r="726" spans="1:9" s="285" customFormat="1" x14ac:dyDescent="0.2">
      <c r="A726" s="245" t="s">
        <v>657</v>
      </c>
      <c r="B726" s="245"/>
      <c r="C726" s="246"/>
      <c r="D726" s="209">
        <v>0</v>
      </c>
      <c r="E726" s="208"/>
      <c r="F726" s="359"/>
      <c r="G726" s="359"/>
      <c r="H726" s="359"/>
      <c r="I726" s="173"/>
    </row>
    <row r="727" spans="1:9" s="285" customFormat="1" x14ac:dyDescent="0.2">
      <c r="A727" s="677" t="s">
        <v>658</v>
      </c>
      <c r="B727" s="677"/>
      <c r="C727" s="678"/>
      <c r="D727" s="302">
        <v>0</v>
      </c>
      <c r="E727" s="208"/>
      <c r="F727" s="359"/>
      <c r="G727" s="359"/>
      <c r="H727" s="359"/>
      <c r="I727" s="173"/>
    </row>
    <row r="728" spans="1:9" s="285" customFormat="1" ht="15" customHeight="1" thickBot="1" x14ac:dyDescent="0.3">
      <c r="A728" s="205"/>
      <c r="B728" s="205"/>
      <c r="C728" s="206"/>
      <c r="D728" s="304">
        <v>18601596.250360198</v>
      </c>
      <c r="E728" s="208"/>
    </row>
    <row r="729" spans="1:9" s="285" customFormat="1" ht="30" customHeight="1" thickTop="1" thickBot="1" x14ac:dyDescent="0.25">
      <c r="A729"/>
      <c r="B729"/>
      <c r="C729"/>
      <c r="D729"/>
      <c r="E729" s="208"/>
    </row>
    <row r="730" spans="1:9" s="285" customFormat="1" ht="16.5" thickTop="1" x14ac:dyDescent="0.25">
      <c r="A730" s="459" t="s">
        <v>231</v>
      </c>
      <c r="B730" s="459"/>
      <c r="C730" s="521"/>
      <c r="D730" s="628" t="s">
        <v>707</v>
      </c>
      <c r="E730" s="626"/>
      <c r="F730" s="626"/>
      <c r="G730" s="626"/>
      <c r="H730" s="626"/>
    </row>
    <row r="731" spans="1:9" s="285" customFormat="1" x14ac:dyDescent="0.2">
      <c r="A731" s="335" t="s">
        <v>357</v>
      </c>
      <c r="B731" s="344"/>
      <c r="C731" s="522"/>
      <c r="D731" s="209">
        <v>0</v>
      </c>
      <c r="E731" s="626"/>
      <c r="F731" s="626"/>
      <c r="G731" s="626"/>
      <c r="H731" s="626"/>
    </row>
    <row r="732" spans="1:9" s="285" customFormat="1" x14ac:dyDescent="0.2">
      <c r="A732" s="335" t="s">
        <v>293</v>
      </c>
      <c r="B732" s="344"/>
      <c r="C732" s="523"/>
      <c r="D732" s="209">
        <v>0</v>
      </c>
      <c r="E732" s="626"/>
      <c r="F732" s="626"/>
      <c r="G732" s="626"/>
      <c r="H732" s="626"/>
    </row>
    <row r="733" spans="1:9" s="285" customFormat="1" x14ac:dyDescent="0.2">
      <c r="A733" s="335" t="s">
        <v>112</v>
      </c>
      <c r="B733" s="344"/>
      <c r="C733" s="523"/>
      <c r="D733" s="209">
        <v>0</v>
      </c>
      <c r="E733" s="626"/>
      <c r="F733" s="626"/>
      <c r="G733" s="626"/>
      <c r="H733" s="626"/>
    </row>
    <row r="734" spans="1:9" s="285" customFormat="1" ht="19.899999999999999" customHeight="1" x14ac:dyDescent="0.2">
      <c r="A734" s="335" t="s">
        <v>358</v>
      </c>
      <c r="B734" s="344"/>
      <c r="C734" s="523"/>
      <c r="D734" s="209">
        <v>0</v>
      </c>
      <c r="E734" s="626"/>
      <c r="F734" s="626"/>
      <c r="G734" s="626"/>
      <c r="H734" s="626"/>
    </row>
    <row r="735" spans="1:9" s="285" customFormat="1" ht="18.600000000000001" customHeight="1" x14ac:dyDescent="0.2">
      <c r="A735" s="335" t="s">
        <v>172</v>
      </c>
      <c r="B735" s="344"/>
      <c r="C735" s="524"/>
      <c r="D735" s="209">
        <v>0</v>
      </c>
      <c r="E735" s="626"/>
      <c r="F735" s="626"/>
      <c r="G735" s="626"/>
      <c r="H735" s="626"/>
    </row>
    <row r="736" spans="1:9" s="285" customFormat="1" ht="15.6" customHeight="1" thickBot="1" x14ac:dyDescent="0.3">
      <c r="A736" s="205" t="s">
        <v>359</v>
      </c>
      <c r="B736" s="205"/>
      <c r="C736" s="206"/>
      <c r="D736" s="462">
        <v>0</v>
      </c>
      <c r="E736" s="40"/>
      <c r="F736" s="40"/>
      <c r="G736" s="40"/>
      <c r="H736" s="40"/>
      <c r="I736" s="40"/>
    </row>
    <row r="737" spans="1:10" s="285" customFormat="1" ht="30.75" customHeight="1" thickTop="1" x14ac:dyDescent="0.2">
      <c r="A737" s="243"/>
      <c r="B737" s="243"/>
      <c r="C737" s="243"/>
      <c r="D737" s="243"/>
    </row>
    <row r="738" spans="1:10" s="54" customFormat="1" ht="45" x14ac:dyDescent="0.2">
      <c r="A738" s="712" t="s">
        <v>434</v>
      </c>
      <c r="B738" s="712"/>
      <c r="C738" s="712"/>
      <c r="D738" s="712"/>
      <c r="E738" s="712"/>
      <c r="F738" s="712"/>
      <c r="G738" s="712"/>
      <c r="H738" s="712"/>
      <c r="I738" s="712"/>
      <c r="J738" s="712"/>
    </row>
    <row r="739" spans="1:10" s="55" customFormat="1" ht="30" x14ac:dyDescent="0.2">
      <c r="A739" s="213"/>
      <c r="B739" s="213"/>
      <c r="C739" s="213"/>
      <c r="D739" s="213"/>
      <c r="E739" s="212" t="s">
        <v>229</v>
      </c>
      <c r="F739" s="213"/>
      <c r="G739" s="213"/>
      <c r="H739" s="214" t="s">
        <v>4</v>
      </c>
      <c r="I739" s="805">
        <v>44530</v>
      </c>
      <c r="J739" s="805"/>
    </row>
    <row r="740" spans="1:10" s="359" customFormat="1" ht="12.75" x14ac:dyDescent="0.2"/>
    <row r="741" spans="1:10" s="359" customFormat="1" x14ac:dyDescent="0.2">
      <c r="A741" s="336" t="s">
        <v>365</v>
      </c>
      <c r="B741" s="239"/>
      <c r="C741" s="239"/>
      <c r="D741" s="257">
        <v>44559</v>
      </c>
      <c r="E741" s="171"/>
      <c r="F741" s="35"/>
    </row>
    <row r="742" spans="1:10" s="359" customFormat="1" x14ac:dyDescent="0.2">
      <c r="A742" s="336" t="s">
        <v>366</v>
      </c>
      <c r="B742" s="240">
        <v>44501</v>
      </c>
      <c r="C742" s="241" t="s">
        <v>157</v>
      </c>
      <c r="D742" s="257">
        <v>44530</v>
      </c>
      <c r="E742" s="171"/>
    </row>
    <row r="743" spans="1:10" s="359" customFormat="1" x14ac:dyDescent="0.2">
      <c r="A743" s="37" t="s">
        <v>367</v>
      </c>
      <c r="B743" s="240">
        <v>44526</v>
      </c>
      <c r="C743" s="241" t="s">
        <v>157</v>
      </c>
      <c r="D743" s="257">
        <v>44559</v>
      </c>
      <c r="E743" s="171"/>
    </row>
    <row r="744" spans="1:10" s="331" customFormat="1" ht="30" x14ac:dyDescent="0.2">
      <c r="A744" s="349"/>
      <c r="B744" s="349"/>
      <c r="C744" s="349"/>
      <c r="D744" s="349"/>
      <c r="E744" s="350"/>
      <c r="F744" s="349"/>
      <c r="G744" s="349"/>
      <c r="H744" s="349"/>
      <c r="I744" s="351"/>
      <c r="J744" s="352"/>
    </row>
    <row r="745" spans="1:10" s="331" customFormat="1" ht="15" customHeight="1" thickBot="1" x14ac:dyDescent="0.25">
      <c r="E745" s="350"/>
      <c r="J745" s="352"/>
    </row>
    <row r="746" spans="1:10" s="331" customFormat="1" ht="15.6" customHeight="1" thickTop="1" x14ac:dyDescent="0.25">
      <c r="A746" s="203" t="s">
        <v>512</v>
      </c>
      <c r="B746" s="203"/>
      <c r="C746" s="199"/>
      <c r="D746" s="200" t="s">
        <v>360</v>
      </c>
      <c r="E746" s="350"/>
      <c r="F746" s="203" t="s">
        <v>663</v>
      </c>
      <c r="G746" s="203"/>
      <c r="H746" s="199"/>
      <c r="I746" s="200" t="s">
        <v>360</v>
      </c>
      <c r="J746" s="352"/>
    </row>
    <row r="747" spans="1:10" s="331" customFormat="1" ht="15" customHeight="1" x14ac:dyDescent="0.25">
      <c r="A747" s="314" t="s">
        <v>513</v>
      </c>
      <c r="B747" s="305"/>
      <c r="C747" s="306"/>
      <c r="D747" s="302">
        <v>0</v>
      </c>
      <c r="E747" s="350"/>
      <c r="F747" s="314" t="s">
        <v>664</v>
      </c>
      <c r="G747" s="305"/>
      <c r="H747" s="306"/>
      <c r="I747" s="302">
        <v>0</v>
      </c>
      <c r="J747" s="352"/>
    </row>
    <row r="748" spans="1:10" s="331" customFormat="1" ht="15" customHeight="1" x14ac:dyDescent="0.25">
      <c r="A748" s="314" t="s">
        <v>514</v>
      </c>
      <c r="B748" s="305"/>
      <c r="C748" s="306"/>
      <c r="D748" s="373">
        <v>0</v>
      </c>
      <c r="E748" s="350"/>
      <c r="F748" s="314" t="s">
        <v>665</v>
      </c>
      <c r="G748" s="305"/>
      <c r="H748" s="306"/>
      <c r="I748" s="373">
        <v>0</v>
      </c>
      <c r="J748" s="352"/>
    </row>
    <row r="749" spans="1:10" s="331" customFormat="1" ht="15" customHeight="1" x14ac:dyDescent="0.25">
      <c r="A749" s="314" t="s">
        <v>515</v>
      </c>
      <c r="B749" s="305"/>
      <c r="C749" s="306"/>
      <c r="D749" s="373">
        <v>0</v>
      </c>
      <c r="E749" s="350"/>
      <c r="F749" s="314" t="s">
        <v>666</v>
      </c>
      <c r="G749" s="305"/>
      <c r="H749" s="306"/>
      <c r="I749" s="373">
        <v>0</v>
      </c>
      <c r="J749" s="352"/>
    </row>
    <row r="750" spans="1:10" s="331" customFormat="1" ht="15.6" customHeight="1" x14ac:dyDescent="0.2">
      <c r="A750" s="301" t="s">
        <v>516</v>
      </c>
      <c r="B750" s="204"/>
      <c r="C750" s="201"/>
      <c r="D750" s="373">
        <v>0</v>
      </c>
      <c r="E750" s="350"/>
      <c r="F750" s="301" t="s">
        <v>667</v>
      </c>
      <c r="G750" s="204"/>
      <c r="H750" s="201"/>
      <c r="I750" s="373">
        <v>0</v>
      </c>
      <c r="J750" s="352"/>
    </row>
    <row r="751" spans="1:10" s="331" customFormat="1" ht="15" customHeight="1" thickBot="1" x14ac:dyDescent="0.3">
      <c r="A751" s="205" t="s">
        <v>512</v>
      </c>
      <c r="B751" s="205"/>
      <c r="C751" s="206"/>
      <c r="D751" s="304">
        <v>0</v>
      </c>
      <c r="E751" s="350"/>
      <c r="F751" s="205" t="s">
        <v>663</v>
      </c>
      <c r="G751" s="205"/>
      <c r="H751" s="206"/>
      <c r="I751" s="304">
        <v>0</v>
      </c>
      <c r="J751" s="352"/>
    </row>
    <row r="752" spans="1:10" s="331" customFormat="1" ht="15" customHeight="1" thickTop="1" x14ac:dyDescent="0.25">
      <c r="A752" s="349"/>
      <c r="B752" s="349"/>
      <c r="C752" s="349"/>
      <c r="D752" s="351"/>
      <c r="E752" s="350"/>
      <c r="F752" s="305"/>
      <c r="G752" s="273"/>
      <c r="H752" s="273"/>
      <c r="I752" s="313"/>
      <c r="J752" s="352"/>
    </row>
    <row r="753" spans="1:10" s="331" customFormat="1" ht="15.6" customHeight="1" thickBot="1" x14ac:dyDescent="0.25">
      <c r="A753" s="349"/>
      <c r="B753" s="349"/>
      <c r="C753" s="349"/>
      <c r="D753" s="351"/>
      <c r="E753" s="350"/>
      <c r="F753" s="349"/>
      <c r="G753" s="349"/>
      <c r="H753" s="349"/>
      <c r="I753" s="349"/>
      <c r="J753" s="352"/>
    </row>
    <row r="754" spans="1:10" s="331" customFormat="1" ht="15.6" customHeight="1" thickTop="1" x14ac:dyDescent="0.25">
      <c r="A754" s="203" t="s">
        <v>345</v>
      </c>
      <c r="B754" s="203"/>
      <c r="C754" s="199"/>
      <c r="D754" s="200" t="s">
        <v>360</v>
      </c>
      <c r="E754" s="350"/>
      <c r="F754" s="203" t="s">
        <v>347</v>
      </c>
      <c r="G754" s="203"/>
      <c r="H754" s="199"/>
      <c r="I754" s="200" t="s">
        <v>360</v>
      </c>
      <c r="J754" s="352"/>
    </row>
    <row r="755" spans="1:10" s="331" customFormat="1" ht="15.6" customHeight="1" x14ac:dyDescent="0.25">
      <c r="A755" s="314" t="s">
        <v>107</v>
      </c>
      <c r="B755" s="305"/>
      <c r="C755" s="306"/>
      <c r="D755" s="302">
        <v>0</v>
      </c>
      <c r="E755" s="350"/>
      <c r="F755" s="314" t="s">
        <v>374</v>
      </c>
      <c r="G755" s="305"/>
      <c r="H755" s="306"/>
      <c r="I755" s="302">
        <v>0</v>
      </c>
      <c r="J755" s="352"/>
    </row>
    <row r="756" spans="1:10" s="331" customFormat="1" ht="15.6" customHeight="1" x14ac:dyDescent="0.25">
      <c r="A756" s="314" t="s">
        <v>225</v>
      </c>
      <c r="B756" s="305"/>
      <c r="C756" s="306"/>
      <c r="D756" s="302">
        <v>3373869.93</v>
      </c>
      <c r="E756" s="350"/>
      <c r="F756" s="314" t="s">
        <v>171</v>
      </c>
      <c r="G756" s="305"/>
      <c r="H756" s="306"/>
      <c r="I756" s="302">
        <v>29267120.189999998</v>
      </c>
      <c r="J756" s="352"/>
    </row>
    <row r="757" spans="1:10" s="331" customFormat="1" ht="15.6" customHeight="1" x14ac:dyDescent="0.2">
      <c r="A757" s="301" t="s">
        <v>705</v>
      </c>
      <c r="B757" s="204"/>
      <c r="C757" s="201"/>
      <c r="D757" s="302">
        <v>0</v>
      </c>
      <c r="E757" s="350"/>
      <c r="F757" s="301" t="s">
        <v>705</v>
      </c>
      <c r="G757" s="204"/>
      <c r="H757" s="201"/>
      <c r="I757" s="302">
        <v>0</v>
      </c>
      <c r="J757" s="352"/>
    </row>
    <row r="758" spans="1:10" s="331" customFormat="1" ht="15.6" customHeight="1" x14ac:dyDescent="0.2">
      <c r="A758" s="335" t="s">
        <v>226</v>
      </c>
      <c r="C758" s="629"/>
      <c r="D758" s="630">
        <v>-3373869.9299999997</v>
      </c>
      <c r="E758" s="350"/>
      <c r="F758" s="335" t="s">
        <v>388</v>
      </c>
      <c r="I758" s="658">
        <v>-29267120.189999998</v>
      </c>
      <c r="J758" s="352"/>
    </row>
    <row r="759" spans="1:10" s="331" customFormat="1" ht="15.6" customHeight="1" thickBot="1" x14ac:dyDescent="0.3">
      <c r="A759" s="205" t="s">
        <v>346</v>
      </c>
      <c r="B759" s="205"/>
      <c r="C759" s="206"/>
      <c r="D759" s="304">
        <v>0</v>
      </c>
      <c r="E759" s="350"/>
      <c r="F759" s="205" t="s">
        <v>348</v>
      </c>
      <c r="G759" s="205"/>
      <c r="H759" s="206"/>
      <c r="I759" s="304">
        <v>0</v>
      </c>
      <c r="J759" s="352"/>
    </row>
    <row r="760" spans="1:10" s="331" customFormat="1" ht="15.6" customHeight="1" thickTop="1" x14ac:dyDescent="0.25">
      <c r="A760" s="305"/>
      <c r="B760" s="273"/>
      <c r="C760" s="273"/>
      <c r="D760" s="313"/>
      <c r="E760" s="350"/>
      <c r="F760" s="349"/>
      <c r="G760" s="349"/>
      <c r="H760" s="349"/>
      <c r="I760" s="351"/>
      <c r="J760" s="352"/>
    </row>
    <row r="761" spans="1:10" s="331" customFormat="1" ht="15.6" customHeight="1" thickBot="1" x14ac:dyDescent="0.25">
      <c r="A761" s="349"/>
      <c r="B761" s="349"/>
      <c r="C761" s="349"/>
      <c r="D761" s="349"/>
      <c r="E761" s="350"/>
      <c r="F761" s="349"/>
      <c r="G761" s="349"/>
      <c r="H761" s="349"/>
      <c r="I761" s="351"/>
      <c r="J761" s="352"/>
    </row>
    <row r="762" spans="1:10" s="331" customFormat="1" ht="15.6" customHeight="1" thickTop="1" x14ac:dyDescent="0.25">
      <c r="A762" s="203" t="s">
        <v>674</v>
      </c>
      <c r="B762" s="203"/>
      <c r="C762" s="199"/>
      <c r="D762" s="200" t="s">
        <v>360</v>
      </c>
      <c r="E762" s="350"/>
      <c r="J762" s="352"/>
    </row>
    <row r="763" spans="1:10" s="331" customFormat="1" ht="15.6" customHeight="1" x14ac:dyDescent="0.25">
      <c r="A763" s="314" t="s">
        <v>694</v>
      </c>
      <c r="B763" s="305"/>
      <c r="C763" s="306"/>
      <c r="D763" s="302">
        <v>18000000</v>
      </c>
      <c r="E763" s="350"/>
      <c r="J763" s="352"/>
    </row>
    <row r="764" spans="1:10" s="331" customFormat="1" ht="15.6" customHeight="1" x14ac:dyDescent="0.25">
      <c r="A764" s="314" t="s">
        <v>227</v>
      </c>
      <c r="B764" s="305"/>
      <c r="C764" s="306"/>
      <c r="D764" s="302">
        <v>0</v>
      </c>
      <c r="E764" s="350"/>
      <c r="J764" s="352"/>
    </row>
    <row r="765" spans="1:10" s="331" customFormat="1" ht="15.6" customHeight="1" x14ac:dyDescent="0.25">
      <c r="A765" s="314" t="s">
        <v>342</v>
      </c>
      <c r="B765" s="305"/>
      <c r="C765" s="306"/>
      <c r="D765" s="302">
        <v>0</v>
      </c>
      <c r="E765" s="350"/>
      <c r="J765" s="352"/>
    </row>
    <row r="766" spans="1:10" s="331" customFormat="1" ht="15.6" customHeight="1" x14ac:dyDescent="0.25">
      <c r="A766" s="314" t="s">
        <v>343</v>
      </c>
      <c r="B766" s="305"/>
      <c r="C766" s="306"/>
      <c r="D766" s="302">
        <v>0</v>
      </c>
      <c r="E766" s="350"/>
      <c r="J766" s="352"/>
    </row>
    <row r="767" spans="1:10" s="331" customFormat="1" ht="15.6" customHeight="1" x14ac:dyDescent="0.2">
      <c r="A767" s="301" t="s">
        <v>344</v>
      </c>
      <c r="B767" s="204"/>
      <c r="C767" s="201"/>
      <c r="D767" s="302">
        <v>0</v>
      </c>
      <c r="E767" s="350"/>
      <c r="J767" s="352"/>
    </row>
    <row r="768" spans="1:10" s="331" customFormat="1" ht="15.6" customHeight="1" thickBot="1" x14ac:dyDescent="0.3">
      <c r="A768" s="205" t="s">
        <v>675</v>
      </c>
      <c r="B768" s="205"/>
      <c r="C768" s="206"/>
      <c r="D768" s="304">
        <v>18000000</v>
      </c>
      <c r="E768" s="350"/>
      <c r="J768" s="352"/>
    </row>
    <row r="769" spans="1:10" s="331" customFormat="1" ht="15.6" customHeight="1" thickTop="1" x14ac:dyDescent="0.25">
      <c r="A769" s="305"/>
      <c r="B769" s="273"/>
      <c r="C769" s="273"/>
      <c r="D769" s="313"/>
      <c r="E769" s="350"/>
      <c r="J769" s="352"/>
    </row>
    <row r="770" spans="1:10" s="331" customFormat="1" ht="15.6" customHeight="1" thickBot="1" x14ac:dyDescent="0.25">
      <c r="E770" s="350"/>
      <c r="J770" s="352"/>
    </row>
    <row r="771" spans="1:10" s="331" customFormat="1" ht="15.6" customHeight="1" thickTop="1" x14ac:dyDescent="0.25">
      <c r="A771" s="203" t="s">
        <v>668</v>
      </c>
      <c r="B771" s="203"/>
      <c r="C771" s="199"/>
      <c r="D771" s="200" t="s">
        <v>360</v>
      </c>
      <c r="E771" s="350"/>
      <c r="J771" s="352"/>
    </row>
    <row r="772" spans="1:10" s="331" customFormat="1" ht="15.6" customHeight="1" x14ac:dyDescent="0.25">
      <c r="A772" s="314" t="s">
        <v>669</v>
      </c>
      <c r="B772" s="305"/>
      <c r="C772" s="306"/>
      <c r="D772" s="302">
        <v>0</v>
      </c>
      <c r="E772" s="350"/>
      <c r="J772" s="352"/>
    </row>
    <row r="773" spans="1:10" s="331" customFormat="1" ht="15.6" customHeight="1" x14ac:dyDescent="0.25">
      <c r="A773" s="314" t="s">
        <v>695</v>
      </c>
      <c r="B773" s="305"/>
      <c r="C773" s="306"/>
      <c r="D773" s="302">
        <v>0</v>
      </c>
      <c r="E773" s="350"/>
      <c r="J773" s="352"/>
    </row>
    <row r="774" spans="1:10" s="331" customFormat="1" ht="15.6" customHeight="1" x14ac:dyDescent="0.2">
      <c r="A774" s="301" t="s">
        <v>670</v>
      </c>
      <c r="B774" s="204"/>
      <c r="C774" s="201"/>
      <c r="D774" s="302">
        <v>0</v>
      </c>
      <c r="E774" s="350"/>
      <c r="J774" s="352"/>
    </row>
    <row r="775" spans="1:10" s="331" customFormat="1" ht="15.6" customHeight="1" x14ac:dyDescent="0.2">
      <c r="A775" s="335" t="s">
        <v>671</v>
      </c>
      <c r="D775" s="302">
        <v>0</v>
      </c>
      <c r="E775" s="350"/>
      <c r="F775" s="349"/>
      <c r="G775" s="349"/>
      <c r="H775" s="349"/>
      <c r="I775" s="351"/>
      <c r="J775" s="352"/>
    </row>
    <row r="776" spans="1:10" s="331" customFormat="1" ht="15.6" customHeight="1" thickBot="1" x14ac:dyDescent="0.3">
      <c r="A776" s="205" t="s">
        <v>663</v>
      </c>
      <c r="B776" s="205"/>
      <c r="C776" s="206"/>
      <c r="D776" s="304">
        <v>0</v>
      </c>
      <c r="E776" s="350"/>
      <c r="F776" s="349"/>
      <c r="G776" s="349"/>
      <c r="H776" s="349"/>
      <c r="I776" s="351"/>
      <c r="J776" s="352"/>
    </row>
    <row r="777" spans="1:10" s="331" customFormat="1" ht="15.6" customHeight="1" thickTop="1" x14ac:dyDescent="0.25">
      <c r="A777" s="305"/>
      <c r="B777" s="273"/>
      <c r="C777" s="273"/>
      <c r="D777" s="313"/>
      <c r="E777" s="350"/>
      <c r="F777" s="349"/>
      <c r="G777" s="349"/>
      <c r="H777" s="349"/>
      <c r="I777" s="351"/>
      <c r="J777" s="352"/>
    </row>
    <row r="778" spans="1:10" s="331" customFormat="1" ht="15.6" customHeight="1" thickBot="1" x14ac:dyDescent="0.25">
      <c r="A778" s="349"/>
      <c r="B778" s="349"/>
      <c r="C778" s="349"/>
      <c r="D778" s="349"/>
      <c r="E778" s="350"/>
      <c r="F778" s="349"/>
      <c r="G778" s="349"/>
      <c r="H778" s="349"/>
      <c r="I778" s="351"/>
      <c r="J778" s="352"/>
    </row>
    <row r="779" spans="1:10" s="331" customFormat="1" ht="15.6" customHeight="1" thickTop="1" x14ac:dyDescent="0.25">
      <c r="A779" s="203" t="s">
        <v>349</v>
      </c>
      <c r="B779" s="203"/>
      <c r="C779" s="199"/>
      <c r="D779" s="200" t="s">
        <v>360</v>
      </c>
      <c r="E779" s="350"/>
      <c r="F779" s="349"/>
      <c r="G779" s="349"/>
      <c r="H779" s="349"/>
      <c r="I779" s="351"/>
      <c r="J779" s="352"/>
    </row>
    <row r="780" spans="1:10" s="331" customFormat="1" ht="15.6" customHeight="1" x14ac:dyDescent="0.25">
      <c r="A780" s="314" t="s">
        <v>111</v>
      </c>
      <c r="B780" s="305"/>
      <c r="C780" s="306"/>
      <c r="D780" s="302">
        <v>0</v>
      </c>
      <c r="E780" s="350"/>
      <c r="F780" s="349"/>
      <c r="G780" s="349"/>
      <c r="H780" s="349"/>
      <c r="I780" s="351"/>
      <c r="J780" s="352"/>
    </row>
    <row r="781" spans="1:10" s="331" customFormat="1" ht="15.6" customHeight="1" x14ac:dyDescent="0.25">
      <c r="A781" s="314" t="s">
        <v>350</v>
      </c>
      <c r="B781" s="305"/>
      <c r="C781" s="306"/>
      <c r="D781" s="302">
        <v>0</v>
      </c>
      <c r="E781" s="350"/>
      <c r="F781" s="349"/>
      <c r="G781" s="349"/>
      <c r="H781" s="349"/>
      <c r="I781" s="351"/>
      <c r="J781" s="352"/>
    </row>
    <row r="782" spans="1:10" s="331" customFormat="1" ht="15.6" customHeight="1" x14ac:dyDescent="0.2">
      <c r="A782" s="301" t="s">
        <v>351</v>
      </c>
      <c r="B782" s="204"/>
      <c r="C782" s="201"/>
      <c r="D782" s="302">
        <v>0</v>
      </c>
      <c r="E782" s="350"/>
      <c r="F782" s="349"/>
      <c r="G782" s="349"/>
      <c r="H782" s="349"/>
      <c r="I782" s="351"/>
      <c r="J782" s="352"/>
    </row>
    <row r="783" spans="1:10" s="331" customFormat="1" ht="15.6" customHeight="1" thickBot="1" x14ac:dyDescent="0.3">
      <c r="A783" s="205" t="s">
        <v>352</v>
      </c>
      <c r="B783" s="205"/>
      <c r="C783" s="206"/>
      <c r="D783" s="304">
        <v>0</v>
      </c>
      <c r="E783" s="350"/>
      <c r="F783" s="349"/>
      <c r="G783" s="349"/>
      <c r="H783" s="349"/>
      <c r="I783" s="351"/>
      <c r="J783" s="352"/>
    </row>
    <row r="784" spans="1:10" s="331" customFormat="1" ht="15.6" customHeight="1" thickTop="1" x14ac:dyDescent="0.25">
      <c r="A784" s="305"/>
      <c r="B784" s="273"/>
      <c r="C784" s="273"/>
      <c r="D784" s="313"/>
      <c r="E784" s="350"/>
      <c r="F784" s="349"/>
      <c r="G784" s="349"/>
      <c r="H784" s="349"/>
      <c r="I784" s="351"/>
      <c r="J784" s="352"/>
    </row>
    <row r="785" spans="1:13" s="331" customFormat="1" ht="15.6" customHeight="1" thickBot="1" x14ac:dyDescent="0.25">
      <c r="A785" s="349"/>
      <c r="B785" s="349"/>
      <c r="C785" s="349"/>
      <c r="D785" s="349"/>
      <c r="E785" s="350"/>
      <c r="F785" s="349"/>
      <c r="G785" s="349"/>
      <c r="H785" s="349"/>
      <c r="I785" s="351"/>
      <c r="J785" s="352"/>
    </row>
    <row r="786" spans="1:13" s="331" customFormat="1" ht="15.6" customHeight="1" thickTop="1" x14ac:dyDescent="0.25">
      <c r="A786" s="203" t="s">
        <v>353</v>
      </c>
      <c r="B786" s="203"/>
      <c r="C786" s="199"/>
      <c r="D786" s="200" t="s">
        <v>360</v>
      </c>
      <c r="E786" s="350"/>
      <c r="F786" s="349"/>
      <c r="G786" s="349"/>
      <c r="H786" s="349"/>
      <c r="I786" s="351"/>
      <c r="J786" s="352"/>
    </row>
    <row r="787" spans="1:13" s="331" customFormat="1" ht="15.6" customHeight="1" x14ac:dyDescent="0.25">
      <c r="A787" s="314" t="s">
        <v>354</v>
      </c>
      <c r="B787" s="305"/>
      <c r="C787" s="306"/>
      <c r="D787" s="302">
        <v>8000</v>
      </c>
      <c r="E787" s="350"/>
      <c r="F787" s="349"/>
      <c r="G787" s="349"/>
      <c r="H787" s="349"/>
      <c r="I787" s="351"/>
      <c r="J787" s="352"/>
    </row>
    <row r="788" spans="1:13" s="331" customFormat="1" ht="15.6" customHeight="1" x14ac:dyDescent="0.2">
      <c r="A788" s="301" t="s">
        <v>355</v>
      </c>
      <c r="B788" s="204"/>
      <c r="C788" s="201"/>
      <c r="D788" s="302">
        <v>600</v>
      </c>
      <c r="E788" s="350"/>
      <c r="F788" s="349"/>
      <c r="G788" s="349"/>
      <c r="H788" s="349"/>
      <c r="I788" s="351"/>
      <c r="J788" s="352"/>
    </row>
    <row r="789" spans="1:13" s="331" customFormat="1" ht="15.6" customHeight="1" thickBot="1" x14ac:dyDescent="0.3">
      <c r="A789" s="205" t="s">
        <v>356</v>
      </c>
      <c r="B789" s="205"/>
      <c r="C789" s="206"/>
      <c r="D789" s="304">
        <v>8600</v>
      </c>
      <c r="E789" s="350"/>
      <c r="F789" s="349"/>
      <c r="G789" s="349"/>
      <c r="H789" s="349"/>
      <c r="I789" s="351"/>
      <c r="J789" s="352"/>
    </row>
    <row r="790" spans="1:13" s="331" customFormat="1" ht="15.6" customHeight="1" thickTop="1" x14ac:dyDescent="0.2">
      <c r="E790" s="350"/>
      <c r="F790" s="349"/>
      <c r="G790" s="349"/>
      <c r="H790" s="349"/>
      <c r="I790" s="351"/>
      <c r="J790" s="352"/>
    </row>
    <row r="791" spans="1:13" s="331" customFormat="1" ht="15.6" customHeight="1" x14ac:dyDescent="0.2">
      <c r="E791" s="350"/>
      <c r="F791" s="349"/>
      <c r="G791" s="349"/>
      <c r="H791" s="349"/>
      <c r="I791" s="351"/>
      <c r="J791" s="352"/>
    </row>
    <row r="792" spans="1:13" s="331" customFormat="1" ht="15.6" customHeight="1" x14ac:dyDescent="0.2">
      <c r="E792" s="350"/>
      <c r="F792" s="349"/>
      <c r="G792" s="349"/>
      <c r="H792" s="349"/>
      <c r="I792" s="351"/>
      <c r="J792" s="352"/>
    </row>
    <row r="793" spans="1:13" s="331" customFormat="1" ht="15.6" customHeight="1" x14ac:dyDescent="0.2">
      <c r="E793" s="350"/>
      <c r="F793" s="349"/>
      <c r="G793" s="349"/>
      <c r="H793" s="349"/>
      <c r="I793" s="351"/>
      <c r="J793" s="352"/>
    </row>
    <row r="794" spans="1:13" s="331" customFormat="1" ht="15.6" customHeight="1" x14ac:dyDescent="0.2">
      <c r="E794" s="350"/>
      <c r="F794" s="349"/>
      <c r="G794" s="349"/>
      <c r="H794" s="349"/>
      <c r="I794" s="351"/>
      <c r="J794" s="352"/>
    </row>
    <row r="795" spans="1:13" s="37" customFormat="1" ht="18" customHeight="1" x14ac:dyDescent="0.2">
      <c r="K795" s="10"/>
      <c r="L795" s="57"/>
    </row>
    <row r="796" spans="1:13" s="37" customFormat="1" ht="45.75" customHeight="1" x14ac:dyDescent="0.25">
      <c r="A796" s="305"/>
      <c r="B796" s="273"/>
      <c r="C796" s="273"/>
      <c r="D796" s="313"/>
      <c r="K796" s="25"/>
      <c r="L796" s="57"/>
    </row>
    <row r="797" spans="1:13" s="16" customFormat="1" ht="36.75" customHeight="1" x14ac:dyDescent="0.2">
      <c r="K797" s="196"/>
      <c r="L797" s="57"/>
      <c r="M797" s="37"/>
    </row>
    <row r="798" spans="1:13" s="37" customFormat="1" x14ac:dyDescent="0.2">
      <c r="K798" s="196"/>
      <c r="L798" s="57"/>
    </row>
    <row r="799" spans="1:13" s="37" customFormat="1" x14ac:dyDescent="0.2">
      <c r="K799" s="10"/>
      <c r="L799" s="57"/>
    </row>
    <row r="800" spans="1:13" s="37" customFormat="1" x14ac:dyDescent="0.2">
      <c r="K800" s="57"/>
      <c r="L800" s="57"/>
    </row>
    <row r="801" spans="1:13" s="37" customFormat="1" x14ac:dyDescent="0.2">
      <c r="K801" s="57"/>
      <c r="L801" s="57"/>
    </row>
    <row r="802" spans="1:13" s="37" customFormat="1" ht="46.5" customHeight="1" x14ac:dyDescent="0.2">
      <c r="K802" s="57"/>
      <c r="L802" s="57"/>
    </row>
    <row r="803" spans="1:13" s="37" customFormat="1" ht="15.75" customHeight="1" x14ac:dyDescent="0.2">
      <c r="K803" s="57"/>
      <c r="L803" s="57"/>
    </row>
    <row r="804" spans="1:13" s="37" customFormat="1" x14ac:dyDescent="0.2">
      <c r="K804" s="57"/>
      <c r="L804" s="57"/>
    </row>
    <row r="805" spans="1:13" s="37" customFormat="1" x14ac:dyDescent="0.2">
      <c r="K805" s="57"/>
      <c r="L805" s="57"/>
    </row>
    <row r="806" spans="1:13" s="37" customFormat="1" ht="15.75" x14ac:dyDescent="0.2">
      <c r="K806" s="57"/>
      <c r="L806" s="57"/>
      <c r="M806" s="107"/>
    </row>
    <row r="807" spans="1:13" s="37" customFormat="1" x14ac:dyDescent="0.2">
      <c r="A807" s="67"/>
      <c r="B807" s="67"/>
      <c r="C807" s="67"/>
      <c r="D807" s="67"/>
      <c r="E807" s="67"/>
      <c r="G807" s="67"/>
      <c r="H807" s="185"/>
      <c r="I807" s="185"/>
      <c r="J807" s="57"/>
      <c r="K807" s="57"/>
      <c r="L807" s="57"/>
    </row>
    <row r="808" spans="1:13" s="37" customFormat="1" x14ac:dyDescent="0.2">
      <c r="A808" s="67"/>
      <c r="B808" s="67"/>
      <c r="C808" s="67"/>
      <c r="D808" s="67"/>
      <c r="E808" s="67"/>
      <c r="G808" s="67"/>
      <c r="H808" s="185"/>
      <c r="I808" s="185"/>
      <c r="J808" s="57"/>
      <c r="K808" s="57"/>
      <c r="L808" s="57"/>
    </row>
    <row r="809" spans="1:13" s="37" customFormat="1" x14ac:dyDescent="0.2">
      <c r="A809" s="67"/>
      <c r="B809" s="67"/>
      <c r="C809" s="67"/>
      <c r="D809" s="67"/>
      <c r="E809" s="67"/>
      <c r="G809" s="67"/>
      <c r="H809" s="185"/>
      <c r="I809" s="185"/>
      <c r="J809" s="57"/>
      <c r="K809" s="57"/>
      <c r="L809" s="57"/>
    </row>
    <row r="810" spans="1:13" s="37" customFormat="1" x14ac:dyDescent="0.2">
      <c r="A810" s="67"/>
      <c r="B810" s="67"/>
      <c r="C810" s="67"/>
      <c r="D810" s="67"/>
      <c r="E810" s="67"/>
      <c r="G810" s="67"/>
      <c r="H810" s="185"/>
      <c r="I810" s="185"/>
      <c r="J810" s="57"/>
      <c r="K810" s="57"/>
      <c r="L810" s="57"/>
    </row>
    <row r="811" spans="1:13" s="37" customFormat="1" x14ac:dyDescent="0.2">
      <c r="A811" s="67"/>
      <c r="B811" s="67"/>
      <c r="C811" s="67"/>
      <c r="D811" s="67"/>
      <c r="E811" s="67"/>
      <c r="G811" s="67"/>
      <c r="H811" s="185"/>
      <c r="I811" s="185"/>
      <c r="J811" s="57"/>
      <c r="K811" s="57"/>
      <c r="L811" s="57"/>
    </row>
    <row r="812" spans="1:13" s="37" customFormat="1" ht="45" x14ac:dyDescent="0.2">
      <c r="A812" s="712" t="s">
        <v>434</v>
      </c>
      <c r="B812" s="712"/>
      <c r="C812" s="712"/>
      <c r="D812" s="712"/>
      <c r="E812" s="712"/>
      <c r="F812" s="712"/>
      <c r="G812" s="712"/>
      <c r="H812" s="712"/>
      <c r="I812" s="712"/>
      <c r="J812" s="712"/>
      <c r="K812" s="57"/>
      <c r="L812" s="57"/>
    </row>
    <row r="813" spans="1:13" s="33" customFormat="1" ht="30" x14ac:dyDescent="0.2">
      <c r="A813" s="213"/>
      <c r="B813" s="213"/>
      <c r="C813" s="213"/>
      <c r="D813" s="213"/>
      <c r="E813" s="358" t="s">
        <v>229</v>
      </c>
      <c r="F813" s="213"/>
      <c r="G813" s="213"/>
      <c r="H813" s="214" t="s">
        <v>4</v>
      </c>
      <c r="I813" s="805">
        <v>44530</v>
      </c>
      <c r="J813" s="805"/>
    </row>
    <row r="814" spans="1:13" s="33" customFormat="1" ht="12.75" x14ac:dyDescent="0.2"/>
    <row r="815" spans="1:13" s="33" customFormat="1" ht="12.75" x14ac:dyDescent="0.2"/>
    <row r="816" spans="1:13" s="33" customFormat="1" ht="12.75" x14ac:dyDescent="0.2"/>
    <row r="817" spans="1:10" s="33" customFormat="1" ht="16.5" thickBot="1" x14ac:dyDescent="0.25">
      <c r="A817" s="3" t="s">
        <v>95</v>
      </c>
      <c r="B817" s="3"/>
      <c r="C817" s="10"/>
      <c r="D817" s="10"/>
      <c r="E817" s="10"/>
      <c r="F817" s="10"/>
      <c r="G817" s="10"/>
      <c r="H817" s="10"/>
      <c r="I817" s="10"/>
      <c r="J817" s="10"/>
    </row>
    <row r="818" spans="1:10" s="33" customFormat="1" ht="57.75" customHeight="1" thickTop="1" x14ac:dyDescent="0.2">
      <c r="A818" s="1"/>
      <c r="B818" s="14" t="s">
        <v>96</v>
      </c>
      <c r="C818" s="14" t="s">
        <v>72</v>
      </c>
      <c r="D818" s="14" t="s">
        <v>98</v>
      </c>
      <c r="E818" s="14" t="s">
        <v>99</v>
      </c>
      <c r="F818" s="14" t="s">
        <v>100</v>
      </c>
      <c r="G818" s="14" t="s">
        <v>101</v>
      </c>
      <c r="H818" s="14" t="s">
        <v>102</v>
      </c>
      <c r="I818" s="14" t="s">
        <v>103</v>
      </c>
      <c r="J818" s="2" t="s">
        <v>104</v>
      </c>
    </row>
    <row r="819" spans="1:10" s="359" customFormat="1" ht="72.75" customHeight="1" thickBot="1" x14ac:dyDescent="0.25">
      <c r="A819" s="193" t="s">
        <v>336</v>
      </c>
      <c r="B819" s="242">
        <v>63000</v>
      </c>
      <c r="C819" s="46" t="s">
        <v>73</v>
      </c>
      <c r="D819" s="197">
        <v>1322982557.9565005</v>
      </c>
      <c r="E819" s="46" t="s">
        <v>324</v>
      </c>
      <c r="F819" s="47" t="s">
        <v>435</v>
      </c>
      <c r="G819" s="48">
        <v>1.4E-2</v>
      </c>
      <c r="H819" s="48">
        <v>1.8390594900000001E-2</v>
      </c>
      <c r="I819" s="47" t="s">
        <v>730</v>
      </c>
      <c r="J819" s="211">
        <v>239346.56</v>
      </c>
    </row>
    <row r="820" spans="1:10" s="359" customFormat="1" ht="15.75" thickTop="1" x14ac:dyDescent="0.2">
      <c r="A820" s="676"/>
      <c r="B820" s="676"/>
      <c r="C820" s="676"/>
      <c r="D820" s="676"/>
      <c r="E820" s="676"/>
      <c r="F820" s="676"/>
      <c r="G820" s="676"/>
      <c r="H820" s="156"/>
      <c r="I820" s="156"/>
      <c r="J820" s="57"/>
    </row>
    <row r="821" spans="1:10" s="359" customFormat="1" ht="27.6" customHeight="1" x14ac:dyDescent="0.2">
      <c r="A821" s="37"/>
      <c r="B821" s="37"/>
      <c r="C821" s="57"/>
      <c r="D821" s="74"/>
      <c r="E821" s="57"/>
      <c r="F821" s="57"/>
      <c r="G821" s="57"/>
      <c r="H821" s="57"/>
      <c r="I821" s="57"/>
      <c r="J821" s="57"/>
    </row>
    <row r="822" spans="1:10" s="359" customFormat="1" x14ac:dyDescent="0.2">
      <c r="A822" s="57"/>
      <c r="B822" s="57"/>
      <c r="C822" s="57"/>
      <c r="D822" s="37"/>
      <c r="E822" s="57"/>
      <c r="F822" s="57"/>
      <c r="G822" s="57"/>
      <c r="H822" s="57"/>
      <c r="I822" s="57"/>
      <c r="J822" s="57"/>
    </row>
    <row r="823" spans="1:10" s="359" customFormat="1" ht="16.5" thickBot="1" x14ac:dyDescent="0.25">
      <c r="A823" s="9" t="s">
        <v>337</v>
      </c>
      <c r="B823" s="157"/>
      <c r="C823" s="67"/>
      <c r="D823" s="67"/>
      <c r="E823" s="51"/>
      <c r="F823" s="51"/>
      <c r="G823" s="57"/>
      <c r="H823" s="57"/>
      <c r="I823" s="57"/>
      <c r="J823" s="57"/>
    </row>
    <row r="824" spans="1:10" s="359" customFormat="1" ht="57.75" customHeight="1" thickTop="1" x14ac:dyDescent="0.2">
      <c r="A824" s="26"/>
      <c r="B824" s="674" t="s">
        <v>338</v>
      </c>
      <c r="C824" s="675"/>
      <c r="D824" s="674" t="s">
        <v>697</v>
      </c>
      <c r="E824" s="675"/>
      <c r="F824" s="27" t="s">
        <v>327</v>
      </c>
      <c r="G824" s="49" t="s">
        <v>696</v>
      </c>
      <c r="H824" s="49" t="s">
        <v>328</v>
      </c>
      <c r="I824" s="50" t="s">
        <v>280</v>
      </c>
      <c r="J824" s="57"/>
    </row>
    <row r="825" spans="1:10" s="359" customFormat="1" ht="15.75" x14ac:dyDescent="0.2">
      <c r="A825" s="41"/>
      <c r="B825" s="158" t="s">
        <v>329</v>
      </c>
      <c r="C825" s="159" t="s">
        <v>330</v>
      </c>
      <c r="D825" s="6" t="s">
        <v>329</v>
      </c>
      <c r="E825" s="6" t="s">
        <v>330</v>
      </c>
      <c r="F825" s="160"/>
      <c r="G825" s="161"/>
      <c r="H825" s="181"/>
      <c r="I825" s="39"/>
      <c r="J825" s="57"/>
    </row>
    <row r="826" spans="1:10" s="359" customFormat="1" ht="15.75" x14ac:dyDescent="0.2">
      <c r="A826" s="188" t="s">
        <v>379</v>
      </c>
      <c r="B826" s="162"/>
      <c r="C826" s="129"/>
      <c r="D826" s="67"/>
      <c r="E826" s="67"/>
      <c r="F826" s="160"/>
      <c r="G826" s="161"/>
      <c r="H826" s="182"/>
      <c r="I826" s="178"/>
      <c r="J826" s="57"/>
    </row>
    <row r="827" spans="1:10" s="33" customFormat="1" x14ac:dyDescent="0.2">
      <c r="A827" s="37" t="s">
        <v>324</v>
      </c>
      <c r="B827" s="163" t="s">
        <v>751</v>
      </c>
      <c r="C827" s="164" t="s">
        <v>752</v>
      </c>
      <c r="D827" s="61" t="s">
        <v>751</v>
      </c>
      <c r="E827" s="61" t="s">
        <v>752</v>
      </c>
      <c r="F827" s="165" t="s">
        <v>49</v>
      </c>
      <c r="G827" s="165">
        <v>0</v>
      </c>
      <c r="H827" s="265">
        <v>0</v>
      </c>
      <c r="I827" s="264">
        <v>2121740.5040460383</v>
      </c>
      <c r="J827" s="714"/>
    </row>
    <row r="828" spans="1:10" s="33" customFormat="1" x14ac:dyDescent="0.2">
      <c r="A828" s="129"/>
      <c r="B828" s="166"/>
      <c r="C828" s="167"/>
      <c r="D828" s="67"/>
      <c r="E828" s="67"/>
      <c r="F828" s="160"/>
      <c r="G828" s="161"/>
      <c r="H828" s="183"/>
      <c r="I828" s="179"/>
      <c r="J828" s="714"/>
    </row>
    <row r="829" spans="1:10" s="33" customFormat="1" ht="15.75" thickBot="1" x14ac:dyDescent="0.25">
      <c r="A829" s="168"/>
      <c r="B829" s="169"/>
      <c r="C829" s="168"/>
      <c r="D829" s="62"/>
      <c r="E829" s="62"/>
      <c r="F829" s="103"/>
      <c r="G829" s="170"/>
      <c r="H829" s="184"/>
      <c r="I829" s="180"/>
      <c r="J829" s="714"/>
    </row>
    <row r="830" spans="1:10" s="33" customFormat="1" ht="13.5" thickTop="1" x14ac:dyDescent="0.2"/>
    <row r="831" spans="1:10" s="33" customFormat="1" ht="12.75" x14ac:dyDescent="0.2"/>
    <row r="832" spans="1:10" s="359" customFormat="1" ht="12.75" x14ac:dyDescent="0.2"/>
    <row r="833" spans="1:11" s="147" customFormat="1" ht="15.75" x14ac:dyDescent="0.2">
      <c r="A833" s="149"/>
      <c r="B833" s="150"/>
      <c r="C833" s="150"/>
      <c r="D833" s="150"/>
      <c r="E833" s="150"/>
      <c r="F833" s="150"/>
      <c r="G833" s="172"/>
      <c r="H833" s="150"/>
      <c r="I833" s="121"/>
      <c r="J833" s="173"/>
      <c r="K833" s="174"/>
    </row>
    <row r="834" spans="1:11" s="147" customFormat="1" ht="15.75" x14ac:dyDescent="0.2">
      <c r="A834" s="149"/>
      <c r="B834" s="150"/>
      <c r="C834" s="150"/>
      <c r="D834" s="150"/>
      <c r="E834" s="150"/>
      <c r="F834" s="150"/>
      <c r="G834" s="172"/>
      <c r="H834" s="150"/>
      <c r="I834" s="121"/>
      <c r="J834" s="173"/>
      <c r="K834" s="174"/>
    </row>
    <row r="835" spans="1:11" s="147" customFormat="1" ht="15.75" x14ac:dyDescent="0.2">
      <c r="A835" s="149"/>
      <c r="B835" s="150"/>
      <c r="C835" s="150"/>
      <c r="D835" s="150"/>
      <c r="E835" s="150"/>
      <c r="F835" s="150"/>
      <c r="G835" s="172"/>
      <c r="H835" s="150"/>
      <c r="I835" s="121"/>
      <c r="J835" s="173"/>
      <c r="K835" s="174"/>
    </row>
    <row r="836" spans="1:11" s="147" customFormat="1" ht="15.75" x14ac:dyDescent="0.2">
      <c r="A836" s="149"/>
      <c r="B836" s="150"/>
      <c r="C836" s="150"/>
      <c r="D836" s="150"/>
      <c r="E836" s="150"/>
      <c r="F836" s="150"/>
      <c r="G836" s="172"/>
      <c r="H836" s="150"/>
      <c r="I836" s="121"/>
      <c r="J836" s="173"/>
      <c r="K836" s="174"/>
    </row>
    <row r="837" spans="1:11" s="147" customFormat="1" ht="15.75" x14ac:dyDescent="0.2">
      <c r="A837" s="149"/>
      <c r="B837" s="150"/>
      <c r="C837" s="150"/>
      <c r="D837" s="150"/>
      <c r="E837" s="150"/>
      <c r="F837" s="150"/>
      <c r="G837" s="172"/>
      <c r="H837" s="150"/>
      <c r="I837" s="121"/>
      <c r="J837" s="173"/>
      <c r="K837" s="174"/>
    </row>
    <row r="838" spans="1:11" s="147" customFormat="1" ht="15.75" x14ac:dyDescent="0.2">
      <c r="A838" s="149"/>
      <c r="B838" s="150"/>
      <c r="C838" s="150"/>
      <c r="D838" s="150"/>
      <c r="E838" s="150"/>
      <c r="F838" s="150"/>
      <c r="G838" s="172"/>
      <c r="H838" s="150"/>
      <c r="I838" s="121"/>
      <c r="J838" s="173"/>
      <c r="K838" s="174"/>
    </row>
    <row r="839" spans="1:11" s="147" customFormat="1" ht="15.75" x14ac:dyDescent="0.2">
      <c r="A839" s="149"/>
      <c r="B839" s="150"/>
      <c r="C839" s="150"/>
      <c r="D839" s="150"/>
      <c r="E839" s="150"/>
      <c r="F839" s="150"/>
      <c r="G839" s="172"/>
      <c r="H839" s="150"/>
      <c r="I839" s="121"/>
      <c r="J839" s="173"/>
      <c r="K839" s="174"/>
    </row>
    <row r="840" spans="1:11" s="147" customFormat="1" ht="15.75" x14ac:dyDescent="0.2">
      <c r="A840" s="149"/>
      <c r="B840" s="150"/>
      <c r="C840" s="150"/>
      <c r="D840" s="150"/>
      <c r="E840" s="150"/>
      <c r="F840" s="150"/>
      <c r="G840" s="172"/>
      <c r="H840" s="150"/>
      <c r="I840" s="121"/>
      <c r="J840" s="173"/>
      <c r="K840" s="174"/>
    </row>
    <row r="841" spans="1:11" s="147" customFormat="1" ht="15.75" x14ac:dyDescent="0.2">
      <c r="A841" s="149"/>
      <c r="B841" s="150"/>
      <c r="C841" s="150"/>
      <c r="D841" s="150"/>
      <c r="E841" s="150"/>
      <c r="F841" s="150"/>
      <c r="G841" s="172"/>
      <c r="H841" s="150"/>
      <c r="I841" s="121"/>
      <c r="J841" s="173"/>
      <c r="K841" s="174"/>
    </row>
    <row r="842" spans="1:11" s="147" customFormat="1" ht="15.75" x14ac:dyDescent="0.2">
      <c r="A842" s="149"/>
      <c r="B842" s="150"/>
      <c r="C842" s="150"/>
      <c r="D842" s="150"/>
      <c r="E842" s="150"/>
      <c r="F842" s="150"/>
      <c r="G842" s="172"/>
      <c r="H842" s="150"/>
      <c r="I842" s="121"/>
      <c r="J842" s="173"/>
      <c r="K842" s="174"/>
    </row>
    <row r="843" spans="1:11" s="147" customFormat="1" ht="15.75" x14ac:dyDescent="0.2">
      <c r="A843" s="149"/>
      <c r="B843" s="150"/>
      <c r="C843" s="150"/>
      <c r="D843" s="150"/>
      <c r="E843" s="150"/>
      <c r="F843" s="150"/>
      <c r="G843" s="172"/>
      <c r="H843" s="150"/>
      <c r="I843" s="121"/>
      <c r="J843" s="173"/>
      <c r="K843" s="174"/>
    </row>
    <row r="844" spans="1:11" s="147" customFormat="1" ht="15.75" x14ac:dyDescent="0.2">
      <c r="A844" s="149"/>
      <c r="B844" s="150"/>
      <c r="C844" s="150"/>
      <c r="D844" s="150"/>
      <c r="E844" s="150"/>
      <c r="F844" s="150"/>
      <c r="G844" s="172"/>
      <c r="H844" s="150"/>
      <c r="I844" s="121"/>
      <c r="J844" s="173"/>
      <c r="K844" s="174"/>
    </row>
    <row r="845" spans="1:11" s="147" customFormat="1" ht="15.75" x14ac:dyDescent="0.2">
      <c r="A845" s="149"/>
      <c r="B845" s="150"/>
      <c r="C845" s="150"/>
      <c r="D845" s="150"/>
      <c r="E845" s="150"/>
      <c r="F845" s="150"/>
      <c r="G845" s="172"/>
      <c r="H845" s="150"/>
      <c r="I845" s="121"/>
      <c r="J845" s="173"/>
      <c r="K845" s="174"/>
    </row>
    <row r="846" spans="1:11" s="147" customFormat="1" ht="15.75" x14ac:dyDescent="0.2">
      <c r="A846" s="149"/>
      <c r="B846" s="150"/>
      <c r="C846" s="150"/>
      <c r="D846" s="150"/>
      <c r="E846" s="150"/>
      <c r="F846" s="150"/>
      <c r="G846" s="172"/>
      <c r="H846" s="150"/>
      <c r="I846" s="121"/>
      <c r="J846" s="173"/>
      <c r="K846" s="174"/>
    </row>
    <row r="847" spans="1:11" s="147" customFormat="1" ht="15.75" x14ac:dyDescent="0.2">
      <c r="A847" s="149"/>
      <c r="B847" s="150"/>
      <c r="C847" s="150"/>
      <c r="D847" s="150"/>
      <c r="E847" s="150"/>
      <c r="F847" s="150"/>
      <c r="G847" s="172"/>
      <c r="H847" s="150"/>
      <c r="I847" s="121"/>
      <c r="J847" s="173"/>
      <c r="K847" s="174"/>
    </row>
    <row r="848" spans="1:11" s="147" customFormat="1" ht="15.75" x14ac:dyDescent="0.2">
      <c r="A848" s="149"/>
      <c r="B848" s="150"/>
      <c r="C848" s="150"/>
      <c r="D848" s="150"/>
      <c r="E848" s="150"/>
      <c r="F848" s="150"/>
      <c r="G848" s="172"/>
      <c r="H848" s="150"/>
      <c r="I848" s="121"/>
      <c r="J848" s="173"/>
      <c r="K848" s="174"/>
    </row>
    <row r="849" spans="1:11" s="147" customFormat="1" ht="15.75" x14ac:dyDescent="0.2">
      <c r="A849" s="149"/>
      <c r="B849" s="150"/>
      <c r="C849" s="150"/>
      <c r="D849" s="150"/>
      <c r="E849" s="150"/>
      <c r="F849" s="150"/>
      <c r="G849" s="172"/>
      <c r="H849" s="150"/>
      <c r="I849" s="121"/>
      <c r="J849" s="173"/>
      <c r="K849" s="174"/>
    </row>
    <row r="850" spans="1:11" s="147" customFormat="1" ht="15.75" x14ac:dyDescent="0.2">
      <c r="A850" s="149"/>
      <c r="B850" s="150"/>
      <c r="C850" s="150"/>
      <c r="D850" s="150"/>
      <c r="E850" s="150"/>
      <c r="F850" s="150"/>
      <c r="G850" s="172"/>
      <c r="H850" s="150"/>
      <c r="I850" s="121"/>
      <c r="J850" s="173"/>
      <c r="K850" s="174"/>
    </row>
    <row r="851" spans="1:11" s="147" customFormat="1" ht="15.75" x14ac:dyDescent="0.2">
      <c r="A851" s="149"/>
      <c r="B851" s="150"/>
      <c r="C851" s="150"/>
      <c r="D851" s="150"/>
      <c r="E851" s="150"/>
      <c r="F851" s="150"/>
      <c r="G851" s="172"/>
      <c r="H851" s="150"/>
      <c r="I851" s="121"/>
      <c r="J851" s="173"/>
      <c r="K851" s="174"/>
    </row>
    <row r="852" spans="1:11" s="147" customFormat="1" ht="15.75" x14ac:dyDescent="0.2">
      <c r="A852" s="149"/>
      <c r="B852" s="150"/>
      <c r="C852" s="150"/>
      <c r="D852" s="150"/>
      <c r="E852" s="150"/>
      <c r="F852" s="150"/>
      <c r="G852" s="172"/>
      <c r="H852" s="150"/>
      <c r="I852" s="121"/>
      <c r="J852" s="173"/>
      <c r="K852" s="174"/>
    </row>
    <row r="853" spans="1:11" s="147" customFormat="1" ht="15.75" x14ac:dyDescent="0.2">
      <c r="A853" s="149"/>
      <c r="B853" s="150"/>
      <c r="C853" s="150"/>
      <c r="D853" s="150"/>
      <c r="E853" s="150"/>
      <c r="F853" s="150"/>
      <c r="G853" s="172"/>
      <c r="H853" s="150"/>
      <c r="I853" s="121"/>
      <c r="J853" s="173"/>
      <c r="K853" s="174"/>
    </row>
    <row r="854" spans="1:11" s="147" customFormat="1" ht="15.75" x14ac:dyDescent="0.2">
      <c r="A854" s="149"/>
      <c r="B854" s="150"/>
      <c r="C854" s="150"/>
      <c r="D854" s="150"/>
      <c r="E854" s="150"/>
      <c r="F854" s="150"/>
      <c r="G854" s="172"/>
      <c r="H854" s="150"/>
      <c r="I854" s="121"/>
      <c r="J854" s="173"/>
      <c r="K854" s="174"/>
    </row>
    <row r="855" spans="1:11" s="147" customFormat="1" ht="15.75" x14ac:dyDescent="0.2">
      <c r="A855" s="149"/>
      <c r="B855" s="150"/>
      <c r="C855" s="150"/>
      <c r="D855" s="150"/>
      <c r="E855" s="150"/>
      <c r="F855" s="150"/>
      <c r="G855" s="172"/>
      <c r="H855" s="150"/>
      <c r="I855" s="121"/>
      <c r="J855" s="173"/>
      <c r="K855" s="174"/>
    </row>
    <row r="856" spans="1:11" s="147" customFormat="1" ht="15.75" x14ac:dyDescent="0.2">
      <c r="A856" s="149"/>
      <c r="B856" s="150"/>
      <c r="C856" s="150"/>
      <c r="D856" s="150"/>
      <c r="E856" s="150"/>
      <c r="F856" s="150"/>
      <c r="G856" s="172"/>
      <c r="H856" s="150"/>
      <c r="I856" s="121"/>
      <c r="J856" s="173"/>
      <c r="K856" s="174"/>
    </row>
    <row r="857" spans="1:11" s="147" customFormat="1" ht="15.75" x14ac:dyDescent="0.2">
      <c r="A857" s="149"/>
      <c r="B857" s="150"/>
      <c r="C857" s="150"/>
      <c r="D857" s="150"/>
      <c r="E857" s="150"/>
      <c r="F857" s="150"/>
      <c r="G857" s="172"/>
      <c r="H857" s="150"/>
      <c r="I857" s="121"/>
      <c r="J857" s="173"/>
      <c r="K857" s="174"/>
    </row>
    <row r="858" spans="1:11" s="147" customFormat="1" ht="15.75" x14ac:dyDescent="0.2">
      <c r="A858" s="149"/>
      <c r="B858" s="150"/>
      <c r="C858" s="150"/>
      <c r="D858" s="150"/>
      <c r="E858" s="150"/>
      <c r="F858" s="150"/>
      <c r="G858" s="172"/>
      <c r="H858" s="150"/>
      <c r="I858" s="121"/>
      <c r="J858" s="173"/>
      <c r="K858" s="174"/>
    </row>
    <row r="859" spans="1:11" s="147" customFormat="1" ht="15.75" x14ac:dyDescent="0.2">
      <c r="A859" s="149"/>
      <c r="B859" s="150"/>
      <c r="C859" s="150"/>
      <c r="D859" s="150"/>
      <c r="E859" s="150"/>
      <c r="F859" s="150"/>
      <c r="G859" s="172"/>
      <c r="H859" s="150"/>
      <c r="I859" s="121"/>
      <c r="J859" s="173"/>
      <c r="K859" s="174"/>
    </row>
    <row r="860" spans="1:11" s="147" customFormat="1" ht="15.75" x14ac:dyDescent="0.2">
      <c r="A860" s="149"/>
      <c r="B860" s="150"/>
      <c r="C860" s="150"/>
      <c r="D860" s="150"/>
      <c r="E860" s="150"/>
      <c r="F860" s="150"/>
      <c r="G860" s="172"/>
      <c r="H860" s="150"/>
      <c r="I860" s="121"/>
      <c r="J860" s="173"/>
      <c r="K860" s="174"/>
    </row>
    <row r="861" spans="1:11" s="147" customFormat="1" ht="15.75" x14ac:dyDescent="0.2">
      <c r="A861" s="149"/>
      <c r="B861" s="150"/>
      <c r="C861" s="150"/>
      <c r="D861" s="150"/>
      <c r="E861" s="150"/>
      <c r="F861" s="150"/>
      <c r="G861" s="172"/>
      <c r="H861" s="150"/>
      <c r="I861" s="121"/>
      <c r="J861" s="173"/>
      <c r="K861" s="174"/>
    </row>
    <row r="862" spans="1:11" s="147" customFormat="1" ht="15.75" x14ac:dyDescent="0.2">
      <c r="A862" s="149"/>
      <c r="B862" s="150"/>
      <c r="C862" s="150"/>
      <c r="D862" s="150"/>
      <c r="E862" s="150"/>
      <c r="F862" s="150"/>
      <c r="G862" s="172"/>
      <c r="H862" s="150"/>
      <c r="I862" s="121"/>
      <c r="J862" s="173"/>
      <c r="K862" s="174"/>
    </row>
    <row r="863" spans="1:11" s="147" customFormat="1" ht="15.75" x14ac:dyDescent="0.2">
      <c r="A863" s="149"/>
      <c r="B863" s="150"/>
      <c r="C863" s="150"/>
      <c r="D863" s="150"/>
      <c r="E863" s="150"/>
      <c r="F863" s="150"/>
      <c r="G863" s="172"/>
      <c r="H863" s="150"/>
      <c r="I863" s="121"/>
      <c r="J863" s="173"/>
      <c r="K863" s="174"/>
    </row>
    <row r="864" spans="1:11" s="147" customFormat="1" ht="15.75" x14ac:dyDescent="0.2">
      <c r="A864" s="149"/>
      <c r="B864" s="150"/>
      <c r="C864" s="150"/>
      <c r="D864" s="150"/>
      <c r="E864" s="150"/>
      <c r="F864" s="150"/>
      <c r="G864" s="172"/>
      <c r="H864" s="150"/>
      <c r="I864" s="121"/>
      <c r="J864" s="173"/>
      <c r="K864" s="174"/>
    </row>
    <row r="865" spans="1:11" s="147" customFormat="1" ht="114.6" customHeight="1" x14ac:dyDescent="0.2">
      <c r="A865" s="149"/>
      <c r="B865" s="150"/>
      <c r="C865" s="150"/>
      <c r="D865" s="150"/>
      <c r="E865" s="150"/>
      <c r="F865" s="150"/>
      <c r="G865" s="172"/>
      <c r="H865" s="150"/>
      <c r="I865" s="121"/>
      <c r="J865" s="173"/>
      <c r="K865" s="174"/>
    </row>
    <row r="866" spans="1:11" s="33" customFormat="1" ht="18.75" hidden="1" customHeight="1" x14ac:dyDescent="0.2"/>
    <row r="867" spans="1:11" s="54" customFormat="1" ht="45" x14ac:dyDescent="0.2">
      <c r="A867" s="712" t="s">
        <v>434</v>
      </c>
      <c r="B867" s="712"/>
      <c r="C867" s="712"/>
      <c r="D867" s="712"/>
      <c r="E867" s="712"/>
      <c r="F867" s="712"/>
      <c r="G867" s="712"/>
      <c r="H867" s="712"/>
      <c r="I867" s="712"/>
      <c r="J867" s="712"/>
    </row>
    <row r="868" spans="1:11" s="55" customFormat="1" ht="30" x14ac:dyDescent="0.2">
      <c r="A868" s="213"/>
      <c r="B868" s="213"/>
      <c r="C868" s="213"/>
      <c r="D868" s="213"/>
      <c r="E868" s="212" t="s">
        <v>229</v>
      </c>
      <c r="F868" s="213"/>
      <c r="G868" s="213"/>
      <c r="H868" s="214" t="s">
        <v>4</v>
      </c>
      <c r="I868" s="805">
        <v>44530</v>
      </c>
      <c r="J868" s="805"/>
    </row>
    <row r="869" spans="1:11" ht="17.25" customHeight="1" thickBot="1" x14ac:dyDescent="0.25">
      <c r="A869" s="191" t="s">
        <v>223</v>
      </c>
      <c r="B869" s="191"/>
      <c r="C869" s="192"/>
      <c r="D869" s="192"/>
      <c r="E869" s="192"/>
      <c r="F869" s="192"/>
      <c r="G869" s="192"/>
      <c r="H869" s="192"/>
      <c r="I869" s="192"/>
      <c r="J869" s="192"/>
    </row>
    <row r="870" spans="1:11" ht="5.25" customHeight="1" thickTop="1" x14ac:dyDescent="0.2">
      <c r="A870" s="3"/>
      <c r="B870" s="52"/>
      <c r="C870" s="53"/>
      <c r="D870" s="51"/>
      <c r="E870" s="51"/>
      <c r="F870" s="51"/>
      <c r="G870" s="51"/>
      <c r="H870" s="51"/>
      <c r="I870" s="51"/>
      <c r="J870" s="51"/>
      <c r="K870" s="51"/>
    </row>
    <row r="871" spans="1:11" ht="28.9" customHeight="1" x14ac:dyDescent="0.2">
      <c r="A871" s="342" t="s">
        <v>559</v>
      </c>
      <c r="B871" s="333"/>
      <c r="C871" s="683" t="s">
        <v>560</v>
      </c>
      <c r="D871" s="684"/>
      <c r="E871" s="684"/>
      <c r="F871" s="684"/>
      <c r="G871" s="684"/>
      <c r="H871" s="684"/>
      <c r="I871" s="684"/>
      <c r="J871" s="684"/>
      <c r="K871" s="227"/>
    </row>
    <row r="872" spans="1:11" s="175" customFormat="1" ht="18.75" customHeight="1" x14ac:dyDescent="0.2">
      <c r="A872" s="685" t="s">
        <v>48</v>
      </c>
      <c r="B872" s="686"/>
      <c r="C872" s="683" t="s">
        <v>382</v>
      </c>
      <c r="D872" s="684"/>
      <c r="E872" s="684"/>
      <c r="F872" s="684"/>
      <c r="G872" s="684"/>
      <c r="H872" s="684"/>
      <c r="I872" s="684"/>
      <c r="J872" s="684"/>
      <c r="K872" s="51"/>
    </row>
    <row r="873" spans="1:11" s="175" customFormat="1" ht="18.75" customHeight="1" x14ac:dyDescent="0.2">
      <c r="A873" s="689" t="s">
        <v>224</v>
      </c>
      <c r="B873" s="690"/>
      <c r="C873" s="681" t="s">
        <v>678</v>
      </c>
      <c r="D873" s="682"/>
      <c r="E873" s="682"/>
      <c r="F873" s="682"/>
      <c r="G873" s="682"/>
      <c r="H873" s="682"/>
      <c r="I873" s="682"/>
      <c r="J873" s="682"/>
      <c r="K873" s="227"/>
    </row>
    <row r="874" spans="1:11" s="335" customFormat="1" ht="30.6" customHeight="1" x14ac:dyDescent="0.2">
      <c r="A874" s="687" t="s">
        <v>561</v>
      </c>
      <c r="B874" s="688"/>
      <c r="C874" s="683" t="s">
        <v>562</v>
      </c>
      <c r="D874" s="684"/>
      <c r="E874" s="684"/>
      <c r="F874" s="684"/>
      <c r="G874" s="684"/>
      <c r="H874" s="684"/>
      <c r="I874" s="684"/>
      <c r="J874" s="684"/>
      <c r="K874" s="331"/>
    </row>
    <row r="875" spans="1:11" s="335" customFormat="1" ht="112.9" customHeight="1" x14ac:dyDescent="0.2">
      <c r="A875" s="342" t="s">
        <v>162</v>
      </c>
      <c r="B875" s="333"/>
      <c r="C875" s="683" t="s">
        <v>563</v>
      </c>
      <c r="D875" s="684"/>
      <c r="E875" s="684"/>
      <c r="F875" s="684"/>
      <c r="G875" s="684"/>
      <c r="H875" s="684"/>
      <c r="I875" s="684"/>
      <c r="J875" s="684"/>
      <c r="K875" s="340"/>
    </row>
    <row r="876" spans="1:11" s="335" customFormat="1" ht="39" customHeight="1" x14ac:dyDescent="0.2">
      <c r="A876" s="342" t="s">
        <v>339</v>
      </c>
      <c r="B876" s="333"/>
      <c r="C876" s="683" t="s">
        <v>564</v>
      </c>
      <c r="D876" s="684"/>
      <c r="E876" s="684"/>
      <c r="F876" s="684"/>
      <c r="G876" s="684"/>
      <c r="H876" s="684"/>
      <c r="I876" s="684"/>
      <c r="J876" s="684"/>
      <c r="K876" s="340"/>
    </row>
    <row r="877" spans="1:11" s="335" customFormat="1" ht="24.6" customHeight="1" x14ac:dyDescent="0.2">
      <c r="A877" s="685" t="s">
        <v>221</v>
      </c>
      <c r="B877" s="686"/>
      <c r="C877" s="683" t="s">
        <v>389</v>
      </c>
      <c r="D877" s="684"/>
      <c r="E877" s="684"/>
      <c r="F877" s="684"/>
      <c r="G877" s="684"/>
      <c r="H877" s="684"/>
      <c r="I877" s="684"/>
      <c r="J877" s="684"/>
      <c r="K877" s="340"/>
    </row>
    <row r="878" spans="1:11" s="335" customFormat="1" ht="24.6" customHeight="1" x14ac:dyDescent="0.2">
      <c r="A878" s="685" t="s">
        <v>534</v>
      </c>
      <c r="B878" s="686"/>
      <c r="C878" s="683" t="s">
        <v>565</v>
      </c>
      <c r="D878" s="684"/>
      <c r="E878" s="684"/>
      <c r="F878" s="684"/>
      <c r="G878" s="684"/>
      <c r="H878" s="684"/>
      <c r="I878" s="684"/>
      <c r="J878" s="684"/>
      <c r="K878" s="340"/>
    </row>
    <row r="879" spans="1:11" s="335" customFormat="1" ht="21" customHeight="1" x14ac:dyDescent="0.2">
      <c r="A879" s="685" t="s">
        <v>164</v>
      </c>
      <c r="B879" s="686"/>
      <c r="C879" s="683" t="s">
        <v>165</v>
      </c>
      <c r="D879" s="684"/>
      <c r="E879" s="684"/>
      <c r="F879" s="684"/>
      <c r="G879" s="684"/>
      <c r="H879" s="684"/>
      <c r="I879" s="684"/>
      <c r="J879" s="684"/>
      <c r="K879" s="340"/>
    </row>
    <row r="880" spans="1:11" s="335" customFormat="1" ht="18.75" customHeight="1" x14ac:dyDescent="0.2">
      <c r="A880" s="685" t="s">
        <v>521</v>
      </c>
      <c r="B880" s="686"/>
      <c r="C880" s="683" t="s">
        <v>566</v>
      </c>
      <c r="D880" s="684"/>
      <c r="E880" s="684"/>
      <c r="F880" s="684"/>
      <c r="G880" s="684"/>
      <c r="H880" s="684"/>
      <c r="I880" s="684"/>
      <c r="J880" s="684"/>
      <c r="K880" s="340"/>
    </row>
    <row r="881" spans="1:11" s="335" customFormat="1" ht="20.45" customHeight="1" x14ac:dyDescent="0.2">
      <c r="A881" s="342" t="s">
        <v>567</v>
      </c>
      <c r="B881" s="333"/>
      <c r="C881" s="683" t="s">
        <v>568</v>
      </c>
      <c r="D881" s="684"/>
      <c r="E881" s="684"/>
      <c r="F881" s="684"/>
      <c r="G881" s="684"/>
      <c r="H881" s="684"/>
      <c r="I881" s="684"/>
      <c r="J881" s="684"/>
      <c r="K881" s="340"/>
    </row>
    <row r="882" spans="1:11" s="335" customFormat="1" ht="31.9" customHeight="1" x14ac:dyDescent="0.2">
      <c r="A882" s="342" t="s">
        <v>523</v>
      </c>
      <c r="B882" s="333"/>
      <c r="C882" s="683" t="s">
        <v>569</v>
      </c>
      <c r="D882" s="684"/>
      <c r="E882" s="684"/>
      <c r="F882" s="684"/>
      <c r="G882" s="684"/>
      <c r="H882" s="684"/>
      <c r="I882" s="684"/>
      <c r="J882" s="684"/>
      <c r="K882" s="340"/>
    </row>
    <row r="883" spans="1:11" s="335" customFormat="1" ht="31.9" customHeight="1" x14ac:dyDescent="0.2">
      <c r="A883" s="679" t="s">
        <v>679</v>
      </c>
      <c r="B883" s="680"/>
      <c r="C883" s="681" t="s">
        <v>680</v>
      </c>
      <c r="D883" s="682"/>
      <c r="E883" s="682"/>
      <c r="F883" s="682"/>
      <c r="G883" s="682"/>
      <c r="H883" s="682"/>
      <c r="I883" s="682"/>
      <c r="J883" s="682"/>
      <c r="K883" s="340"/>
    </row>
    <row r="884" spans="1:11" s="335" customFormat="1" ht="31.9" customHeight="1" x14ac:dyDescent="0.2">
      <c r="A884" s="679" t="s">
        <v>681</v>
      </c>
      <c r="B884" s="680"/>
      <c r="C884" s="681" t="s">
        <v>682</v>
      </c>
      <c r="D884" s="682"/>
      <c r="E884" s="682"/>
      <c r="F884" s="682"/>
      <c r="G884" s="682"/>
      <c r="H884" s="682"/>
      <c r="I884" s="682"/>
      <c r="J884" s="682"/>
      <c r="K884" s="340"/>
    </row>
    <row r="885" spans="1:11" s="329" customFormat="1" ht="38.450000000000003" customHeight="1" x14ac:dyDescent="0.2">
      <c r="A885" s="685" t="s">
        <v>571</v>
      </c>
      <c r="B885" s="686"/>
      <c r="C885" s="683" t="s">
        <v>572</v>
      </c>
      <c r="D885" s="684"/>
      <c r="E885" s="684"/>
      <c r="F885" s="684"/>
      <c r="G885" s="684"/>
      <c r="H885" s="684"/>
      <c r="I885" s="684"/>
      <c r="J885" s="684"/>
      <c r="K885" s="340"/>
    </row>
    <row r="886" spans="1:11" s="335" customFormat="1" ht="18" customHeight="1" x14ac:dyDescent="0.2">
      <c r="A886" s="685" t="s">
        <v>573</v>
      </c>
      <c r="B886" s="686"/>
      <c r="C886" s="683" t="s">
        <v>574</v>
      </c>
      <c r="D886" s="684"/>
      <c r="E886" s="684"/>
      <c r="F886" s="684"/>
      <c r="G886" s="684"/>
      <c r="H886" s="684"/>
      <c r="I886" s="684"/>
      <c r="J886" s="684"/>
      <c r="K886" s="340"/>
    </row>
    <row r="887" spans="1:11" s="335" customFormat="1" ht="18" customHeight="1" x14ac:dyDescent="0.2">
      <c r="A887" s="342" t="s">
        <v>513</v>
      </c>
      <c r="B887" s="333"/>
      <c r="C887" s="683" t="s">
        <v>575</v>
      </c>
      <c r="D887" s="684"/>
      <c r="E887" s="684"/>
      <c r="F887" s="684"/>
      <c r="G887" s="684"/>
      <c r="H887" s="684"/>
      <c r="I887" s="684"/>
      <c r="J887" s="684"/>
      <c r="K887" s="340"/>
    </row>
    <row r="888" spans="1:11" s="335" customFormat="1" ht="36.6" customHeight="1" x14ac:dyDescent="0.2">
      <c r="A888" s="342" t="s">
        <v>576</v>
      </c>
      <c r="B888" s="333"/>
      <c r="C888" s="683" t="s">
        <v>577</v>
      </c>
      <c r="D888" s="684"/>
      <c r="E888" s="684"/>
      <c r="F888" s="684"/>
      <c r="G888" s="684"/>
      <c r="H888" s="684"/>
      <c r="I888" s="684"/>
      <c r="J888" s="684"/>
      <c r="K888" s="340"/>
    </row>
    <row r="889" spans="1:11" s="335" customFormat="1" ht="24.6" customHeight="1" x14ac:dyDescent="0.2">
      <c r="A889" s="342" t="s">
        <v>578</v>
      </c>
      <c r="B889" s="333"/>
      <c r="C889" s="683" t="s">
        <v>579</v>
      </c>
      <c r="D889" s="684"/>
      <c r="E889" s="684"/>
      <c r="F889" s="684"/>
      <c r="G889" s="684"/>
      <c r="H889" s="684"/>
      <c r="I889" s="684"/>
      <c r="J889" s="684"/>
      <c r="K889" s="340"/>
    </row>
    <row r="890" spans="1:11" s="335" customFormat="1" ht="27" customHeight="1" x14ac:dyDescent="0.2">
      <c r="A890" s="342" t="s">
        <v>582</v>
      </c>
      <c r="B890" s="333"/>
      <c r="C890" s="683" t="s">
        <v>583</v>
      </c>
      <c r="D890" s="684"/>
      <c r="E890" s="684"/>
      <c r="F890" s="684"/>
      <c r="G890" s="684"/>
      <c r="H890" s="684"/>
      <c r="I890" s="684"/>
      <c r="J890" s="684"/>
      <c r="K890" s="340"/>
    </row>
    <row r="891" spans="1:11" s="335" customFormat="1" ht="36.6" customHeight="1" x14ac:dyDescent="0.2">
      <c r="A891" s="342" t="s">
        <v>580</v>
      </c>
      <c r="B891" s="333"/>
      <c r="C891" s="683" t="s">
        <v>581</v>
      </c>
      <c r="D891" s="684"/>
      <c r="E891" s="684"/>
      <c r="F891" s="684"/>
      <c r="G891" s="684"/>
      <c r="H891" s="684"/>
      <c r="I891" s="684"/>
      <c r="J891" s="684"/>
      <c r="K891" s="340"/>
    </row>
    <row r="892" spans="1:11" s="335" customFormat="1" ht="37.5" customHeight="1" x14ac:dyDescent="0.2">
      <c r="A892" s="342" t="s">
        <v>584</v>
      </c>
      <c r="B892" s="333"/>
      <c r="C892" s="683" t="s">
        <v>585</v>
      </c>
      <c r="D892" s="684"/>
      <c r="E892" s="684"/>
      <c r="F892" s="684"/>
      <c r="G892" s="684"/>
      <c r="H892" s="684"/>
      <c r="I892" s="684"/>
      <c r="J892" s="684"/>
      <c r="K892" s="340"/>
    </row>
    <row r="893" spans="1:11" s="335" customFormat="1" ht="27.6" customHeight="1" x14ac:dyDescent="0.2">
      <c r="A893" s="679" t="s">
        <v>306</v>
      </c>
      <c r="B893" s="680"/>
      <c r="C893" s="681" t="s">
        <v>683</v>
      </c>
      <c r="D893" s="682"/>
      <c r="E893" s="682"/>
      <c r="F893" s="682"/>
      <c r="G893" s="682"/>
      <c r="H893" s="682"/>
      <c r="I893" s="682"/>
      <c r="J893" s="682"/>
      <c r="K893" s="340"/>
    </row>
    <row r="894" spans="1:11" s="335" customFormat="1" ht="36.75" customHeight="1" x14ac:dyDescent="0.2">
      <c r="A894" s="685" t="s">
        <v>97</v>
      </c>
      <c r="B894" s="686"/>
      <c r="C894" s="683" t="s">
        <v>586</v>
      </c>
      <c r="D894" s="684"/>
      <c r="E894" s="684"/>
      <c r="F894" s="684"/>
      <c r="G894" s="684"/>
      <c r="H894" s="684"/>
      <c r="I894" s="684"/>
      <c r="J894" s="684"/>
      <c r="K894" s="340"/>
    </row>
    <row r="895" spans="1:11" s="335" customFormat="1" ht="32.450000000000003" customHeight="1" x14ac:dyDescent="0.2">
      <c r="A895" s="685" t="s">
        <v>170</v>
      </c>
      <c r="B895" s="686"/>
      <c r="C895" s="683" t="s">
        <v>587</v>
      </c>
      <c r="D895" s="684"/>
      <c r="E895" s="684"/>
      <c r="F895" s="684"/>
      <c r="G895" s="684"/>
      <c r="H895" s="684"/>
      <c r="I895" s="684"/>
      <c r="J895" s="684"/>
      <c r="K895" s="340"/>
    </row>
    <row r="896" spans="1:11" s="335" customFormat="1" ht="32.450000000000003" customHeight="1" x14ac:dyDescent="0.2">
      <c r="A896" s="679" t="s">
        <v>684</v>
      </c>
      <c r="B896" s="680"/>
      <c r="C896" s="681" t="s">
        <v>685</v>
      </c>
      <c r="D896" s="682"/>
      <c r="E896" s="682"/>
      <c r="F896" s="682"/>
      <c r="G896" s="682"/>
      <c r="H896" s="682"/>
      <c r="I896" s="682"/>
      <c r="J896" s="682"/>
      <c r="K896" s="340"/>
    </row>
    <row r="897" spans="1:11" s="335" customFormat="1" ht="32.450000000000003" customHeight="1" x14ac:dyDescent="0.2">
      <c r="A897" s="679" t="s">
        <v>686</v>
      </c>
      <c r="B897" s="680"/>
      <c r="C897" s="681" t="s">
        <v>687</v>
      </c>
      <c r="D897" s="682"/>
      <c r="E897" s="682"/>
      <c r="F897" s="682"/>
      <c r="G897" s="682"/>
      <c r="H897" s="682"/>
      <c r="I897" s="682"/>
      <c r="J897" s="682"/>
      <c r="K897" s="340"/>
    </row>
    <row r="898" spans="1:11" s="335" customFormat="1" ht="37.15" customHeight="1" x14ac:dyDescent="0.2">
      <c r="A898" s="685" t="s">
        <v>588</v>
      </c>
      <c r="B898" s="686"/>
      <c r="C898" s="683" t="s">
        <v>589</v>
      </c>
      <c r="D898" s="684"/>
      <c r="E898" s="684"/>
      <c r="F898" s="684"/>
      <c r="G898" s="684"/>
      <c r="H898" s="684"/>
      <c r="I898" s="684"/>
      <c r="J898" s="684"/>
      <c r="K898" s="340"/>
    </row>
    <row r="899" spans="1:11" s="335" customFormat="1" ht="32.450000000000003" customHeight="1" x14ac:dyDescent="0.2">
      <c r="A899" s="342" t="s">
        <v>519</v>
      </c>
      <c r="B899" s="333"/>
      <c r="C899" s="683" t="s">
        <v>570</v>
      </c>
      <c r="D899" s="684"/>
      <c r="E899" s="684"/>
      <c r="F899" s="684"/>
      <c r="G899" s="684"/>
      <c r="H899" s="684"/>
      <c r="I899" s="684"/>
      <c r="J899" s="684"/>
      <c r="K899" s="340"/>
    </row>
    <row r="900" spans="1:11" s="335" customFormat="1" ht="30.6" customHeight="1" x14ac:dyDescent="0.2">
      <c r="A900" s="342" t="s">
        <v>203</v>
      </c>
      <c r="B900" s="333"/>
      <c r="C900" s="683" t="s">
        <v>590</v>
      </c>
      <c r="D900" s="684"/>
      <c r="E900" s="684"/>
      <c r="F900" s="684"/>
      <c r="G900" s="684"/>
      <c r="H900" s="684"/>
      <c r="I900" s="684"/>
      <c r="J900" s="684"/>
      <c r="K900" s="340"/>
    </row>
    <row r="901" spans="1:11" s="335" customFormat="1" ht="18.75" customHeight="1" x14ac:dyDescent="0.2">
      <c r="A901" s="685" t="s">
        <v>547</v>
      </c>
      <c r="B901" s="686"/>
      <c r="C901" s="683" t="s">
        <v>591</v>
      </c>
      <c r="D901" s="684"/>
      <c r="E901" s="684"/>
      <c r="F901" s="684"/>
      <c r="G901" s="684"/>
      <c r="H901" s="684"/>
      <c r="I901" s="684"/>
      <c r="J901" s="684"/>
      <c r="K901" s="340"/>
    </row>
    <row r="902" spans="1:11" s="335" customFormat="1" ht="36.6" customHeight="1" x14ac:dyDescent="0.2">
      <c r="A902" s="342" t="s">
        <v>592</v>
      </c>
      <c r="B902" s="333"/>
      <c r="C902" s="683" t="s">
        <v>593</v>
      </c>
      <c r="D902" s="684"/>
      <c r="E902" s="684"/>
      <c r="F902" s="684"/>
      <c r="G902" s="684"/>
      <c r="H902" s="684"/>
      <c r="I902" s="684"/>
      <c r="J902" s="684"/>
      <c r="K902" s="340"/>
    </row>
    <row r="903" spans="1:11" s="335" customFormat="1" ht="36.6" customHeight="1" x14ac:dyDescent="0.2">
      <c r="A903" s="342" t="s">
        <v>594</v>
      </c>
      <c r="B903" s="333"/>
      <c r="C903" s="683" t="s">
        <v>595</v>
      </c>
      <c r="D903" s="684"/>
      <c r="E903" s="684"/>
      <c r="F903" s="684"/>
      <c r="G903" s="684"/>
      <c r="H903" s="684"/>
      <c r="I903" s="684"/>
      <c r="J903" s="684"/>
      <c r="K903" s="340"/>
    </row>
    <row r="904" spans="1:11" s="335" customFormat="1" ht="31.9" customHeight="1" x14ac:dyDescent="0.2">
      <c r="A904" s="685" t="s">
        <v>596</v>
      </c>
      <c r="B904" s="686"/>
      <c r="C904" s="683" t="s">
        <v>597</v>
      </c>
      <c r="D904" s="684"/>
      <c r="E904" s="684"/>
      <c r="F904" s="684"/>
      <c r="G904" s="684"/>
      <c r="H904" s="684"/>
      <c r="I904" s="684"/>
      <c r="J904" s="684"/>
      <c r="K904" s="340"/>
    </row>
    <row r="905" spans="1:11" s="329" customFormat="1" ht="18.75" customHeight="1" x14ac:dyDescent="0.2">
      <c r="A905" s="685" t="s">
        <v>598</v>
      </c>
      <c r="B905" s="686"/>
      <c r="C905" s="683" t="s">
        <v>599</v>
      </c>
      <c r="D905" s="684"/>
      <c r="E905" s="684"/>
      <c r="F905" s="684"/>
      <c r="G905" s="684"/>
      <c r="H905" s="684"/>
      <c r="I905" s="684"/>
      <c r="J905" s="684"/>
      <c r="K905" s="340"/>
    </row>
  </sheetData>
  <sheetProtection formatColumns="0" formatRows="0"/>
  <mergeCells count="201">
    <mergeCell ref="I602:J602"/>
    <mergeCell ref="I668:J668"/>
    <mergeCell ref="I739:J739"/>
    <mergeCell ref="I813:J813"/>
    <mergeCell ref="I868:J868"/>
    <mergeCell ref="I116:J116"/>
    <mergeCell ref="I86:J86"/>
    <mergeCell ref="I100:J100"/>
    <mergeCell ref="I196:J196"/>
    <mergeCell ref="I257:J257"/>
    <mergeCell ref="I307:J307"/>
    <mergeCell ref="I346:J346"/>
    <mergeCell ref="I408:J408"/>
    <mergeCell ref="I470:J470"/>
    <mergeCell ref="I525:J525"/>
    <mergeCell ref="G96:I97"/>
    <mergeCell ref="G108:I109"/>
    <mergeCell ref="F639:H639"/>
    <mergeCell ref="A601:J601"/>
    <mergeCell ref="A616:C616"/>
    <mergeCell ref="A617:C617"/>
    <mergeCell ref="A630:C630"/>
    <mergeCell ref="A700:C700"/>
    <mergeCell ref="A701:C701"/>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G80:I80"/>
    <mergeCell ref="D71:G71"/>
    <mergeCell ref="D75:G75"/>
    <mergeCell ref="D73:G73"/>
    <mergeCell ref="G81:I81"/>
    <mergeCell ref="G79:I79"/>
    <mergeCell ref="D67:H67"/>
    <mergeCell ref="D72:G72"/>
    <mergeCell ref="D70:G70"/>
    <mergeCell ref="D68:I68"/>
    <mergeCell ref="A99:J99"/>
    <mergeCell ref="A195:J195"/>
    <mergeCell ref="A256:J256"/>
    <mergeCell ref="A306:J306"/>
    <mergeCell ref="D98:E98"/>
    <mergeCell ref="A407:J407"/>
    <mergeCell ref="A469:J469"/>
    <mergeCell ref="D260:D261"/>
    <mergeCell ref="C260:C261"/>
    <mergeCell ref="G260:G261"/>
    <mergeCell ref="A260:A261"/>
    <mergeCell ref="E108:E109"/>
    <mergeCell ref="G104:I104"/>
    <mergeCell ref="G186:H186"/>
    <mergeCell ref="G189:H189"/>
    <mergeCell ref="A904:B904"/>
    <mergeCell ref="A905:B905"/>
    <mergeCell ref="C904:J904"/>
    <mergeCell ref="C905:J905"/>
    <mergeCell ref="A901:B901"/>
    <mergeCell ref="C901:J901"/>
    <mergeCell ref="C900:J900"/>
    <mergeCell ref="C876:J876"/>
    <mergeCell ref="C877:J877"/>
    <mergeCell ref="A877:B877"/>
    <mergeCell ref="A895:B895"/>
    <mergeCell ref="A898:B898"/>
    <mergeCell ref="C898:J898"/>
    <mergeCell ref="A894:B894"/>
    <mergeCell ref="C880:J880"/>
    <mergeCell ref="C886:J886"/>
    <mergeCell ref="C881:J881"/>
    <mergeCell ref="C902:J902"/>
    <mergeCell ref="C893:J893"/>
    <mergeCell ref="C882:J882"/>
    <mergeCell ref="C899:J899"/>
    <mergeCell ref="C903:J903"/>
    <mergeCell ref="A16:B16"/>
    <mergeCell ref="F19:G20"/>
    <mergeCell ref="D19:E19"/>
    <mergeCell ref="C890:J890"/>
    <mergeCell ref="A867:J867"/>
    <mergeCell ref="B824:C824"/>
    <mergeCell ref="J827:J829"/>
    <mergeCell ref="G105:I105"/>
    <mergeCell ref="A667:J667"/>
    <mergeCell ref="A738:J738"/>
    <mergeCell ref="G82:I82"/>
    <mergeCell ref="F260:F261"/>
    <mergeCell ref="A85:J85"/>
    <mergeCell ref="A29:J31"/>
    <mergeCell ref="A33:J37"/>
    <mergeCell ref="C879:J879"/>
    <mergeCell ref="F98:G98"/>
    <mergeCell ref="A675:C675"/>
    <mergeCell ref="A812:J812"/>
    <mergeCell ref="D719:D720"/>
    <mergeCell ref="G83:I83"/>
    <mergeCell ref="G78:I78"/>
    <mergeCell ref="E96:E97"/>
    <mergeCell ref="A699:C699"/>
    <mergeCell ref="A1:J1"/>
    <mergeCell ref="A2:J2"/>
    <mergeCell ref="A4:J4"/>
    <mergeCell ref="A345:J34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702:C702"/>
    <mergeCell ref="A709:C709"/>
    <mergeCell ref="G106:I106"/>
    <mergeCell ref="B107:C107"/>
    <mergeCell ref="G107:I107"/>
    <mergeCell ref="F108:F109"/>
    <mergeCell ref="D687:D688"/>
    <mergeCell ref="D689:D690"/>
    <mergeCell ref="D680:D681"/>
    <mergeCell ref="A632:C632"/>
    <mergeCell ref="A633:C633"/>
    <mergeCell ref="A646:C646"/>
    <mergeCell ref="A676:C676"/>
    <mergeCell ref="A691:C691"/>
    <mergeCell ref="A689:C690"/>
    <mergeCell ref="A692:C693"/>
    <mergeCell ref="G193:H193"/>
    <mergeCell ref="G187:H187"/>
    <mergeCell ref="G188:H188"/>
    <mergeCell ref="G190:H190"/>
    <mergeCell ref="G191:H191"/>
    <mergeCell ref="G192:H192"/>
    <mergeCell ref="B106:C106"/>
    <mergeCell ref="A524:J524"/>
    <mergeCell ref="A874:B874"/>
    <mergeCell ref="C887:J887"/>
    <mergeCell ref="C888:J888"/>
    <mergeCell ref="A886:B886"/>
    <mergeCell ref="A879:B879"/>
    <mergeCell ref="A880:B880"/>
    <mergeCell ref="C885:J885"/>
    <mergeCell ref="A873:B873"/>
    <mergeCell ref="A872:B872"/>
    <mergeCell ref="C872:J872"/>
    <mergeCell ref="D824:E824"/>
    <mergeCell ref="A820:G820"/>
    <mergeCell ref="A727:C727"/>
    <mergeCell ref="A893:B893"/>
    <mergeCell ref="A896:B896"/>
    <mergeCell ref="C896:J896"/>
    <mergeCell ref="A897:B897"/>
    <mergeCell ref="C897:J897"/>
    <mergeCell ref="C873:J873"/>
    <mergeCell ref="A883:B883"/>
    <mergeCell ref="C883:J883"/>
    <mergeCell ref="A884:B884"/>
    <mergeCell ref="C884:J884"/>
    <mergeCell ref="C894:J894"/>
    <mergeCell ref="C895:J895"/>
    <mergeCell ref="C892:J892"/>
    <mergeCell ref="C878:J878"/>
    <mergeCell ref="A885:B885"/>
    <mergeCell ref="A878:B878"/>
    <mergeCell ref="C889:J889"/>
    <mergeCell ref="C891:J891"/>
    <mergeCell ref="C871:J871"/>
    <mergeCell ref="C875:J875"/>
    <mergeCell ref="C874:J874"/>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31/12/2021&amp;C&amp;P of 18</oddFooter>
  </headerFooter>
  <rowBreaks count="16" manualBreakCount="16">
    <brk id="63" max="9" man="1"/>
    <brk id="84" max="9" man="1"/>
    <brk id="98" max="9" man="1"/>
    <brk id="114" max="9" man="1"/>
    <brk id="194" max="9" man="1"/>
    <brk id="255" max="9" man="1"/>
    <brk id="305" max="9" man="1"/>
    <brk id="344" max="9" man="1"/>
    <brk id="406" max="9" man="1"/>
    <brk id="468" max="9" man="1"/>
    <brk id="523" max="9" man="1"/>
    <brk id="600" max="9" man="1"/>
    <brk id="666" max="9" man="1"/>
    <brk id="737" max="9" man="1"/>
    <brk id="811" max="9" man="1"/>
    <brk id="86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Siaudvytyte,Milda</cp:lastModifiedBy>
  <cp:lastPrinted>2021-12-21T10:11:06Z</cp:lastPrinted>
  <dcterms:created xsi:type="dcterms:W3CDTF">2012-04-30T09:31:06Z</dcterms:created>
  <dcterms:modified xsi:type="dcterms:W3CDTF">2021-12-22T15:06:49Z</dcterms:modified>
</cp:coreProperties>
</file>