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Covered Bond &amp; ACT Work\Economic Master Issuer\Public Investor Report\202106\Final\"/>
    </mc:Choice>
  </mc:AlternateContent>
  <bookViews>
    <workbookView xWindow="4068" yWindow="2892" windowWidth="17328" windowHeight="6516" tabRatio="891" firstSheet="1" activeTab="1"/>
  </bookViews>
  <sheets>
    <sheet name="Ret. Principal Ledger" sheetId="54" state="hidden" r:id="rId1"/>
    <sheet name="Investor Report" sheetId="8" r:id="rId2"/>
  </sheets>
  <externalReferences>
    <externalReference r:id="rId3"/>
    <externalReference r:id="rId4"/>
  </externalReferences>
  <definedNames>
    <definedName name="Assets">'Investor Report'!$D$200:$D$211</definedName>
    <definedName name="Assets_Current_Correct">'Investor Report'!$D$200:$D$219</definedName>
    <definedName name="Assets_Current_Mth">'Investor Report'!$D$200:$D$211</definedName>
    <definedName name="Assets_Current_Period">'Investor Report'!$D$200:$D$211</definedName>
    <definedName name="Assets_Prior_Correct">'Investor Report'!$C$200:$C$219</definedName>
    <definedName name="Assets_Prior_Mth">'Investor Report'!$C$200:$C$211</definedName>
    <definedName name="balance">#REF!</definedName>
    <definedName name="Cash_Recs_Data_File">#REF!</definedName>
    <definedName name="Cash_Recs_Sign_Off">#REF!</definedName>
    <definedName name="Cash_Recs_Starting_Point">#REF!</definedName>
    <definedName name="CDR">#REF!</definedName>
    <definedName name="Clear_Initials_Sign_Off">#REF!</definedName>
    <definedName name="Current_Month_Rec">#REF!</definedName>
    <definedName name="Current_Mth_Crystal">#REF!</definedName>
    <definedName name="Current_Mth_IG">#REF!</definedName>
    <definedName name="Current_Mth_PNR">#REF!</definedName>
    <definedName name="Current_Period_Balance_Notes">#REF!</definedName>
    <definedName name="Current_Recoveries">'Investor Report'!$C$282:$C$284</definedName>
    <definedName name="Cust_No_Data_File">#REF!</definedName>
    <definedName name="Data_Grouped_Sign_Off">#REF!</definedName>
    <definedName name="Data_Ungrouped_Sign_Off">#REF!</definedName>
    <definedName name="Draft_Waterfall_Sign_Off">#REF!</definedName>
    <definedName name="e">[1]Checks!$D$3</definedName>
    <definedName name="Final_Waterfall_Sign_Off">#REF!</definedName>
    <definedName name="Funding_Current">'Investor Report'!$C$224:$C$227</definedName>
    <definedName name="Funding_Prior">'Investor Report'!$B$224:$B$227</definedName>
    <definedName name="Grouped_Data_File">#REF!</definedName>
    <definedName name="Grouped_Data_Sign_Off">#REF!</definedName>
    <definedName name="Grouped_Data_Starting_Point">#REF!</definedName>
    <definedName name="IG">#REF!</definedName>
    <definedName name="interest_date">#REF!</definedName>
    <definedName name="InterestPaymentDate">#REF!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_Sign_Off">#REF!</definedName>
    <definedName name="PH_Start_Point">#REF!</definedName>
    <definedName name="PH_Tab_SO">#REF!</definedName>
    <definedName name="PHs">#REF!</definedName>
    <definedName name="PNR">#REF!</definedName>
    <definedName name="pool">#REF!</definedName>
    <definedName name="Poss_Tab_SO">#REF!</definedName>
    <definedName name="Possessions_Count_Function">#REF!</definedName>
    <definedName name="Possessions_Data_File">#REF!</definedName>
    <definedName name="Possessions_Data_Start_Point">#REF!</definedName>
    <definedName name="Possessions_Sign_Off">#REF!</definedName>
    <definedName name="PPR">#REF!</definedName>
    <definedName name="Previous_Period_Balance_Notes">#REF!</definedName>
    <definedName name="_xlnm.Print_Area" localSheetId="1">'Investor Report'!$A$1:$J$916</definedName>
    <definedName name="_xlnm.Print_Area" localSheetId="0">'Ret. Principal Ledger'!$A$1:$A$86</definedName>
    <definedName name="Prior_Grouped_Data_Range">#REF!</definedName>
    <definedName name="Prior_Month_And_Trend_Analysis_Sign_Off">#REF!</definedName>
    <definedName name="Prior_Month_Rec">#REF!</definedName>
    <definedName name="Prior_Month_Rec_Sign_Off">#REF!</definedName>
    <definedName name="Prior_Month_Value">#REF!</definedName>
    <definedName name="Prior_Mth_CDR">#REF!</definedName>
    <definedName name="Prior_Mth_Crystal">#REF!</definedName>
    <definedName name="Prior_Mth_Crystal_Sign_Off">#REF!</definedName>
    <definedName name="Prior_Mth_IG">#REF!</definedName>
    <definedName name="Prior_Mth_PNR">#REF!</definedName>
    <definedName name="Prior_Mth_PPR">#REF!</definedName>
    <definedName name="Prior_Mth_Swap">#REF!</definedName>
    <definedName name="Prior_No_of_Prop_Data_Range">#REF!</definedName>
    <definedName name="Prior_PH_Data_Range">#REF!</definedName>
    <definedName name="Prior_Possessions_Data_Range">#REF!</definedName>
    <definedName name="Prior_Prod_Switch_Data_Range">#REF!</definedName>
    <definedName name="Prior_Recoveries">'Investor Report'!$B$282:$B$284</definedName>
    <definedName name="Prior_Sales_Data_Range">#REF!</definedName>
    <definedName name="Prior_Ungrouped_Data_Range">#REF!</definedName>
    <definedName name="PriorMonth">#REF!</definedName>
    <definedName name="Prod_Switch_Data_File">#REF!</definedName>
    <definedName name="Prod_Switch_Sign_Off">#REF!</definedName>
    <definedName name="Prod_Switch_Start_Point">#REF!</definedName>
    <definedName name="protect_signoff">#REF!</definedName>
    <definedName name="ratio">#REF!</definedName>
    <definedName name="reporting_date">'Investor Report'!$D$9</definedName>
    <definedName name="reporting_period">'Investor Report'!$D$10</definedName>
    <definedName name="Ret_Prin_Ledger_Sign_Off">#REF!</definedName>
    <definedName name="RPL">'Ret. Principal Ledger'!$5:$10</definedName>
    <definedName name="RPL_data">'Ret. Principal Ledger'!$5:$59</definedName>
    <definedName name="RPL_Ref_Point">'Ret. Principal Ledger'!$C$62</definedName>
    <definedName name="RPL_Waterfall_Data">'Ret. Principal Ledger'!$B$88:$B$105</definedName>
    <definedName name="RPL_Waterfall_Data2">'Ret. Principal Ledger'!$B$88:$B$111</definedName>
    <definedName name="Sales_Data_File">#REF!</definedName>
    <definedName name="Sales_Data_Start_Point">#REF!</definedName>
    <definedName name="Sales_Sign_Off">#REF!</definedName>
    <definedName name="Sales_Tab_SO">#REF!</definedName>
    <definedName name="Seller_current">'Investor Report'!$C$232:$C$234</definedName>
    <definedName name="Seller_Prior">'Investor Report'!$B$232:$B$234</definedName>
    <definedName name="START_DATE">#REF!</definedName>
    <definedName name="stsrt">#REF!</definedName>
    <definedName name="sub_number">#REF!</definedName>
    <definedName name="swap">#REF!</definedName>
    <definedName name="t">[1]Checks!$C$3</definedName>
    <definedName name="Trend_Analysis_Starting_Point">#REF!</definedName>
    <definedName name="TrueBalance">#REF!</definedName>
    <definedName name="ungrouped">#REF!</definedName>
    <definedName name="Ungrouped_Data_File">#REF!</definedName>
    <definedName name="Ungrouped_Data_Starting_Point">#REF!</definedName>
    <definedName name="Update_Assets_Sign_Off">#REF!</definedName>
    <definedName name="Update_IG_Sign_Off">#REF!</definedName>
    <definedName name="Update_PNR_Sign_Off">#REF!</definedName>
    <definedName name="Update_Prior_Balances_Sign_Off">#REF!</definedName>
    <definedName name="Waterfall_Details_Start_Point">#REF!</definedName>
    <definedName name="Waterfall_Draft">#REF!</definedName>
    <definedName name="Waterfall_Final">#REF!</definedName>
    <definedName name="www">#REF!</definedName>
    <definedName name="Z_2A23EFB3_A6B0_460E_8ECA_4760BA8C140D_.wvu.PrintArea" localSheetId="1" hidden="1">'Investor Report'!$A$3:$H$354</definedName>
  </definedNames>
  <calcPr calcId="162913"/>
</workbook>
</file>

<file path=xl/calcChain.xml><?xml version="1.0" encoding="utf-8"?>
<calcChain xmlns="http://schemas.openxmlformats.org/spreadsheetml/2006/main">
  <c r="B5" i="54" l="1"/>
  <c r="B34" i="54" s="1"/>
  <c r="A69" i="54"/>
  <c r="A70" i="54"/>
  <c r="A71" i="54"/>
  <c r="A72" i="54"/>
  <c r="A73" i="54"/>
  <c r="A74" i="54"/>
  <c r="A75" i="54"/>
  <c r="A76" i="54"/>
  <c r="A77" i="54"/>
  <c r="A78" i="54"/>
  <c r="A79" i="54"/>
  <c r="A80" i="54"/>
  <c r="A81" i="54"/>
  <c r="A82" i="54"/>
  <c r="A83" i="54"/>
  <c r="A84" i="54"/>
  <c r="A68" i="54"/>
  <c r="B27" i="54" l="1"/>
  <c r="B15" i="54" s="1"/>
  <c r="B12" i="54"/>
  <c r="B35" i="54"/>
  <c r="B37" i="54" s="1"/>
  <c r="B14" i="54" s="1"/>
  <c r="B16" i="54" l="1"/>
  <c r="B17" i="54" s="1"/>
  <c r="B9" i="54"/>
  <c r="B23" i="54" s="1"/>
  <c r="B8" i="54" l="1"/>
  <c r="B10" i="54" s="1"/>
  <c r="C7" i="54" s="1"/>
  <c r="B22" i="54" l="1"/>
  <c r="B24" i="54" s="1"/>
  <c r="F49" i="54"/>
  <c r="F50" i="54" s="1"/>
  <c r="C5" i="54"/>
  <c r="C35" i="54" l="1"/>
  <c r="C34" i="54"/>
  <c r="C27" i="54"/>
  <c r="B106" i="54" l="1"/>
  <c r="B99" i="54"/>
  <c r="B88" i="54"/>
  <c r="B100" i="54" l="1"/>
  <c r="B104" i="54"/>
  <c r="B105" i="54"/>
  <c r="B96" i="54"/>
  <c r="B103" i="54"/>
  <c r="B95" i="54"/>
  <c r="B101" i="54"/>
  <c r="B109" i="54"/>
  <c r="B97" i="54"/>
  <c r="B94" i="54"/>
  <c r="B98" i="54"/>
  <c r="B102" i="54"/>
  <c r="B108" i="54"/>
  <c r="B111" i="54" l="1"/>
  <c r="D3" i="54" l="1"/>
  <c r="E3" i="54" s="1"/>
  <c r="F3" i="54" s="1"/>
  <c r="G3" i="54" s="1"/>
  <c r="H3" i="54" s="1"/>
  <c r="I3" i="54" s="1"/>
  <c r="J3" i="54" s="1"/>
  <c r="K3" i="54" s="1"/>
  <c r="L3" i="54" s="1"/>
  <c r="C12" i="54"/>
  <c r="D5" i="54"/>
  <c r="D27" i="54" l="1"/>
  <c r="E5" i="54"/>
  <c r="D35" i="54"/>
  <c r="D34" i="54"/>
  <c r="C9" i="54"/>
  <c r="D12" i="54"/>
  <c r="E35" i="54" l="1"/>
  <c r="F47" i="54" s="1"/>
  <c r="F48" i="54" s="1"/>
  <c r="E34" i="54"/>
  <c r="F45" i="54" s="1"/>
  <c r="F46" i="54" s="1"/>
  <c r="E27" i="54"/>
  <c r="F51" i="54" s="1"/>
  <c r="F52" i="54" s="1"/>
  <c r="E12" i="54"/>
  <c r="F5" i="54"/>
  <c r="F41" i="54"/>
  <c r="C23" i="54"/>
  <c r="C15" i="54"/>
  <c r="G5" i="54" l="1"/>
  <c r="F35" i="54"/>
  <c r="F34" i="54"/>
  <c r="F27" i="54"/>
  <c r="F12" i="54"/>
  <c r="H5" i="54" l="1"/>
  <c r="G35" i="54"/>
  <c r="G34" i="54"/>
  <c r="G27" i="54"/>
  <c r="G12" i="54"/>
  <c r="I5" i="54" l="1"/>
  <c r="H35" i="54"/>
  <c r="H34" i="54"/>
  <c r="H27" i="54"/>
  <c r="H12" i="54"/>
  <c r="J5" i="54" l="1"/>
  <c r="I35" i="54"/>
  <c r="I34" i="54"/>
  <c r="I27" i="54"/>
  <c r="I12" i="54"/>
  <c r="K5" i="54" l="1"/>
  <c r="J35" i="54"/>
  <c r="J34" i="54"/>
  <c r="J27" i="54"/>
  <c r="J12" i="54"/>
  <c r="L5" i="54" l="1"/>
  <c r="K35" i="54"/>
  <c r="K34" i="54"/>
  <c r="K27" i="54"/>
  <c r="K12" i="54"/>
  <c r="L35" i="54" l="1"/>
  <c r="L34" i="54"/>
  <c r="L27" i="54"/>
  <c r="L12" i="54"/>
  <c r="H6" i="54" l="1"/>
  <c r="L6" i="54"/>
  <c r="E6" i="54"/>
  <c r="I6" i="54"/>
  <c r="F6" i="54"/>
  <c r="J6" i="54"/>
  <c r="G6" i="54"/>
  <c r="K6" i="54"/>
  <c r="B6" i="54"/>
  <c r="C6" i="54"/>
  <c r="D6" i="54"/>
  <c r="E30" i="54" l="1"/>
  <c r="E37" i="54" s="1"/>
  <c r="E14" i="54" s="1"/>
  <c r="I30" i="54"/>
  <c r="I37" i="54" s="1"/>
  <c r="I14" i="54" s="1"/>
  <c r="F30" i="54"/>
  <c r="F37" i="54" s="1"/>
  <c r="F14" i="54" s="1"/>
  <c r="J30" i="54"/>
  <c r="J37" i="54" s="1"/>
  <c r="J14" i="54" s="1"/>
  <c r="G30" i="54"/>
  <c r="G37" i="54" s="1"/>
  <c r="G14" i="54" s="1"/>
  <c r="K30" i="54"/>
  <c r="K37" i="54" s="1"/>
  <c r="K14" i="54" s="1"/>
  <c r="H30" i="54"/>
  <c r="H37" i="54" s="1"/>
  <c r="H14" i="54" s="1"/>
  <c r="L30" i="54"/>
  <c r="L37" i="54" s="1"/>
  <c r="L14" i="54" s="1"/>
  <c r="C30" i="54"/>
  <c r="D30" i="54"/>
  <c r="D37" i="54" s="1"/>
  <c r="D14" i="54" s="1"/>
  <c r="F43" i="54" l="1"/>
  <c r="C37" i="54"/>
  <c r="C14" i="54" s="1"/>
  <c r="F44" i="54" l="1"/>
  <c r="F54" i="54"/>
  <c r="F55" i="54" s="1"/>
  <c r="C16" i="54"/>
  <c r="C8" i="54" s="1"/>
  <c r="C22" i="54" l="1"/>
  <c r="C24" i="54" s="1"/>
  <c r="C10" i="54"/>
  <c r="D7" i="54" s="1"/>
  <c r="D9" i="54" s="1"/>
  <c r="C17" i="54"/>
  <c r="D23" i="54" l="1"/>
  <c r="D15" i="54"/>
  <c r="D13" i="54"/>
  <c r="D19" i="54"/>
  <c r="D16" i="54" l="1"/>
  <c r="D8" i="54" s="1"/>
  <c r="D10" i="54" s="1"/>
  <c r="E7" i="54" s="1"/>
  <c r="E9" i="54" s="1"/>
  <c r="D22" i="54" l="1"/>
  <c r="D24" i="54" s="1"/>
  <c r="E23" i="54"/>
  <c r="E15" i="54"/>
  <c r="D17" i="54"/>
  <c r="E19" i="54" l="1"/>
  <c r="E13" i="54"/>
  <c r="E16" i="54" l="1"/>
  <c r="E8" i="54" s="1"/>
  <c r="B90" i="54"/>
  <c r="B89" i="54"/>
  <c r="E17" i="54" l="1"/>
  <c r="F13" i="54" s="1"/>
  <c r="E22" i="54"/>
  <c r="E24" i="54" s="1"/>
  <c r="E10" i="54"/>
  <c r="F7" i="54" l="1"/>
  <c r="F9" i="54" s="1"/>
  <c r="F56" i="54"/>
  <c r="F57" i="54" s="1"/>
  <c r="F19" i="54"/>
  <c r="B91" i="54"/>
  <c r="F23" i="54" l="1"/>
  <c r="F15" i="54"/>
  <c r="F16" i="54" s="1"/>
  <c r="F8" i="54" s="1"/>
  <c r="F22" i="54" s="1"/>
  <c r="F24" i="54" l="1"/>
  <c r="F10" i="54"/>
  <c r="G7" i="54" s="1"/>
  <c r="G9" i="54" s="1"/>
  <c r="F17" i="54"/>
  <c r="G13" i="54" s="1"/>
  <c r="G23" i="54" l="1"/>
  <c r="G15" i="54"/>
  <c r="G16" i="54" s="1"/>
  <c r="G8" i="54" s="1"/>
  <c r="G19" i="54"/>
  <c r="G17" i="54" l="1"/>
  <c r="H13" i="54" s="1"/>
  <c r="G10" i="54"/>
  <c r="H7" i="54" s="1"/>
  <c r="H9" i="54" s="1"/>
  <c r="G22" i="54"/>
  <c r="G24" i="54" s="1"/>
  <c r="H23" i="54" l="1"/>
  <c r="H15" i="54"/>
  <c r="H16" i="54" s="1"/>
  <c r="H8" i="54" s="1"/>
  <c r="H22" i="54" s="1"/>
  <c r="H19" i="54"/>
  <c r="H24" i="54" l="1"/>
  <c r="H10" i="54"/>
  <c r="I7" i="54" s="1"/>
  <c r="I9" i="54" s="1"/>
  <c r="H17" i="54"/>
  <c r="I23" i="54" l="1"/>
  <c r="I15" i="54"/>
  <c r="I13" i="54"/>
  <c r="I19" i="54"/>
  <c r="I16" i="54" l="1"/>
  <c r="I8" i="54" s="1"/>
  <c r="I17" i="54" l="1"/>
  <c r="J13" i="54" s="1"/>
  <c r="I10" i="54"/>
  <c r="J7" i="54" s="1"/>
  <c r="J9" i="54" s="1"/>
  <c r="I22" i="54"/>
  <c r="I24" i="54" s="1"/>
  <c r="J23" i="54" l="1"/>
  <c r="J15" i="54"/>
  <c r="J16" i="54" s="1"/>
  <c r="J8" i="54" s="1"/>
  <c r="J10" i="54" s="1"/>
  <c r="K7" i="54" s="1"/>
  <c r="K9" i="54" s="1"/>
  <c r="J19" i="54"/>
  <c r="K23" i="54" l="1"/>
  <c r="K15" i="54"/>
  <c r="J17" i="54"/>
  <c r="K13" i="54" s="1"/>
  <c r="J22" i="54"/>
  <c r="J24" i="54" s="1"/>
  <c r="K19" i="54" l="1"/>
  <c r="K16" i="54"/>
  <c r="K8" i="54" s="1"/>
  <c r="K17" i="54" l="1"/>
  <c r="L13" i="54" s="1"/>
  <c r="K10" i="54"/>
  <c r="L7" i="54" s="1"/>
  <c r="L9" i="54" s="1"/>
  <c r="K22" i="54"/>
  <c r="K24" i="54" s="1"/>
  <c r="L23" i="54" l="1"/>
  <c r="L15" i="54"/>
  <c r="L16" i="54" s="1"/>
  <c r="L8" i="54" s="1"/>
  <c r="L10" i="54" s="1"/>
  <c r="L19" i="54"/>
  <c r="L22" i="54" l="1"/>
  <c r="L24" i="54" s="1"/>
  <c r="L17" i="54"/>
</calcChain>
</file>

<file path=xl/comments1.xml><?xml version="1.0" encoding="utf-8"?>
<comments xmlns="http://schemas.openxmlformats.org/spreadsheetml/2006/main">
  <authors>
    <author>Li,Bo</author>
  </authors>
  <commentList>
    <comment ref="AC35" authorId="0" shapeId="0">
      <text>
        <r>
          <rPr>
            <b/>
            <sz val="9"/>
            <color indexed="81"/>
            <rFont val="Tahoma"/>
            <family val="2"/>
          </rPr>
          <t>Li,Bo:</t>
        </r>
        <r>
          <rPr>
            <sz val="9"/>
            <color indexed="81"/>
            <rFont val="Tahoma"/>
            <family val="2"/>
          </rPr>
          <t xml:space="preserve">
Q:\Covered Bond &amp; ACT Work\BCAD</t>
        </r>
      </text>
    </comment>
  </commentList>
</comments>
</file>

<file path=xl/sharedStrings.xml><?xml version="1.0" encoding="utf-8"?>
<sst xmlns="http://schemas.openxmlformats.org/spreadsheetml/2006/main" count="1271" uniqueCount="756">
  <si>
    <t>&gt;=90% and &lt;95%</t>
  </si>
  <si>
    <t>&gt;=95% and &lt;100%</t>
  </si>
  <si>
    <t>&gt;=100%</t>
  </si>
  <si>
    <t>Original Loan to Value ratios</t>
  </si>
  <si>
    <t>As at:</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</si>
  <si>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</si>
  <si>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</si>
  <si>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</si>
  <si>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</si>
  <si>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</si>
  <si>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</si>
  <si>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</si>
  <si>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</si>
  <si>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</si>
  <si>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</si>
  <si>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</si>
  <si>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</si>
  <si>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</si>
  <si>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</si>
  <si>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</si>
  <si>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</si>
  <si>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</si>
  <si>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</si>
  <si>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</si>
  <si>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</si>
  <si>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&gt;=12 and &lt;24</t>
  </si>
  <si>
    <t>&gt;=24 and &lt;36</t>
  </si>
  <si>
    <t>&gt;=36 and &lt;48</t>
  </si>
  <si>
    <t>&gt;=48 and &lt;60</t>
  </si>
  <si>
    <t>&gt;=60 and &lt;72</t>
  </si>
  <si>
    <t>&gt;=72 and &lt;84</t>
  </si>
  <si>
    <t>&gt;=84 and &lt;96</t>
  </si>
  <si>
    <t>&gt;=96 and &lt;108</t>
  </si>
  <si>
    <t>&gt;=108 and &lt;120</t>
  </si>
  <si>
    <t>&gt;=120 and &lt;150</t>
  </si>
  <si>
    <t>&gt;=150 and &lt;180</t>
  </si>
  <si>
    <t>&gt;=180</t>
  </si>
  <si>
    <t>Months to maturity of loans</t>
  </si>
  <si>
    <t>Months to maturity</t>
  </si>
  <si>
    <t>&lt;30</t>
  </si>
  <si>
    <t>&gt;=30 and &lt;60</t>
  </si>
  <si>
    <t>&gt;=60 and &lt;120</t>
  </si>
  <si>
    <t>&gt;=120 and &lt;180</t>
  </si>
  <si>
    <t>&gt;=180 and &lt;240</t>
  </si>
  <si>
    <t>&gt;=240 and &lt;300</t>
  </si>
  <si>
    <t>&gt;=300 and &lt;360</t>
  </si>
  <si>
    <t>&gt;=360</t>
  </si>
  <si>
    <t>Remaining term (months)</t>
  </si>
  <si>
    <t>Administered Rates</t>
  </si>
  <si>
    <t>N</t>
  </si>
  <si>
    <t>Repayment terms</t>
  </si>
  <si>
    <t>Repayment Terms</t>
  </si>
  <si>
    <t>Interest Only</t>
  </si>
  <si>
    <t>Combination (Interest Only and Repayment)</t>
  </si>
  <si>
    <t>Current Period Coupon Amount</t>
  </si>
  <si>
    <t>Property Returned to Borrower (current month)</t>
  </si>
  <si>
    <t>Cash and Authorised Investments</t>
  </si>
  <si>
    <t>AVAILABLE PRINCIPAL RECEIPTS</t>
  </si>
  <si>
    <t>Previous CDR Rate - Total</t>
  </si>
  <si>
    <t>Standard Variable Rates</t>
  </si>
  <si>
    <t>CBS Existing Borrower SVR, %</t>
  </si>
  <si>
    <t>With Effect From</t>
  </si>
  <si>
    <t>Geographical Distribution</t>
  </si>
  <si>
    <t>Regions</t>
  </si>
  <si>
    <t>Number of mortgage accounts</t>
  </si>
  <si>
    <t>East Anglia</t>
  </si>
  <si>
    <t>East Midlands</t>
  </si>
  <si>
    <t>London</t>
  </si>
  <si>
    <t>North</t>
  </si>
  <si>
    <t>Number of loans in the Pool</t>
  </si>
  <si>
    <t>Account Bank Trigger</t>
  </si>
  <si>
    <t>Account Bank's ratings fall below required levels</t>
  </si>
  <si>
    <t>Currency</t>
  </si>
  <si>
    <t>GBP</t>
  </si>
  <si>
    <t>Issue size</t>
  </si>
  <si>
    <t xml:space="preserve">Notes In Issue </t>
  </si>
  <si>
    <t>Current Period Balance</t>
  </si>
  <si>
    <t>Previous Period Balance</t>
  </si>
  <si>
    <t>Current Period Pool Factor</t>
  </si>
  <si>
    <t>Previous Period Pool Factor</t>
  </si>
  <si>
    <t>Legal final maturity date</t>
  </si>
  <si>
    <t>Stock exchange listing</t>
  </si>
  <si>
    <t>LSE</t>
  </si>
  <si>
    <t>Interest Payment Frequency</t>
  </si>
  <si>
    <t>Accrual Start Date</t>
  </si>
  <si>
    <t>Accrual End Date</t>
  </si>
  <si>
    <t>Accrual Day Count</t>
  </si>
  <si>
    <t>Coupon Reference Rate</t>
  </si>
  <si>
    <t>Relevant Margin</t>
  </si>
  <si>
    <t>Current Period Coupon Reference Rate</t>
  </si>
  <si>
    <t xml:space="preserve">Current Period Coupon </t>
  </si>
  <si>
    <t>Current Interest Shortfall</t>
  </si>
  <si>
    <t>Cumulative Interest Shortfall</t>
  </si>
  <si>
    <t>Next Interest Payment Date</t>
  </si>
  <si>
    <t>Bond Structure</t>
  </si>
  <si>
    <t>Swaps</t>
  </si>
  <si>
    <t xml:space="preserve">Maturity </t>
  </si>
  <si>
    <t>Principal Deficiency Ledger</t>
  </si>
  <si>
    <t>Notional</t>
  </si>
  <si>
    <t>Counterparty</t>
  </si>
  <si>
    <t>Receive reference rate</t>
  </si>
  <si>
    <t>Receive margin</t>
  </si>
  <si>
    <t>Receive rate</t>
  </si>
  <si>
    <t>Pay rate</t>
  </si>
  <si>
    <t>Payments (made)/received (£)</t>
  </si>
  <si>
    <t>Standard Variable Rate, Current</t>
  </si>
  <si>
    <t>Standard Variable Rate, Historical</t>
  </si>
  <si>
    <t>Opening Revenue Ledger Balance</t>
  </si>
  <si>
    <t>The rates shown in this table are calculated from the total Unscheduled Principal Receipts in the month from unscheduled prepayments and redemptions only.</t>
  </si>
  <si>
    <t>% UK residential mortgages</t>
  </si>
  <si>
    <t>Capitalised arrears</t>
  </si>
  <si>
    <t>Opening Swap Collateral Ledger Balance</t>
  </si>
  <si>
    <t>Deficiencies arises from the Losses on the Portfolio</t>
  </si>
  <si>
    <t>Trigger</t>
  </si>
  <si>
    <t>Breached</t>
  </si>
  <si>
    <t>Consequence if Trigger Breached</t>
  </si>
  <si>
    <t>No</t>
  </si>
  <si>
    <t>Other</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</si>
  <si>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including Loan Level Data and Transaction Documents. The timing of publication of further disclosures will be as referenced in the Market Notice.</t>
  </si>
  <si>
    <r>
      <t>Your attention is drawn to the Terms and Conditions</t>
    </r>
    <r>
      <rPr>
        <b/>
        <sz val="12"/>
        <rFont val="Arial"/>
        <family val="2"/>
      </rPr>
      <t xml:space="preserve"> which were brought to your attention when you entered the website containing this document.</t>
    </r>
  </si>
  <si>
    <t>IMPORTANT:</t>
  </si>
  <si>
    <t>Current Long Term Rating
(S&amp;P  /  Moody's  /  Fitch)</t>
  </si>
  <si>
    <t>Current Short Term Rating 
(S&amp;P  /  Moody's  /  Fitch)</t>
  </si>
  <si>
    <t>NR*</t>
  </si>
  <si>
    <t>Asset Conditions</t>
  </si>
  <si>
    <t>Outer Metropolitan</t>
  </si>
  <si>
    <t>Outer South East</t>
  </si>
  <si>
    <t>South West</t>
  </si>
  <si>
    <t>Wales</t>
  </si>
  <si>
    <t>West Midlands</t>
  </si>
  <si>
    <t>Yorkshire and Humberside</t>
  </si>
  <si>
    <t>Non-Indexed Loan to Value ratios</t>
  </si>
  <si>
    <t>&lt;25%</t>
  </si>
  <si>
    <t>&gt;=25% and &lt;50%</t>
  </si>
  <si>
    <t>&gt;=50% and &lt;55%</t>
  </si>
  <si>
    <t>&gt;=55% and &lt;60%</t>
  </si>
  <si>
    <t>&gt;=60% and &lt;65%</t>
  </si>
  <si>
    <t>&gt;=65% and &lt;70%</t>
  </si>
  <si>
    <t>&gt;=70% and &lt;75%</t>
  </si>
  <si>
    <t>&gt;=75% and &lt;80%</t>
  </si>
  <si>
    <t>&gt;=80% and &lt;85%</t>
  </si>
  <si>
    <t>&gt;=85% and &lt;90%</t>
  </si>
  <si>
    <t>Indexed Loan to Value ratios</t>
  </si>
  <si>
    <t>Range of LTV ratios</t>
  </si>
  <si>
    <t>North West</t>
  </si>
  <si>
    <t>&gt;=6 and &lt;12</t>
  </si>
  <si>
    <t>Type of rate</t>
  </si>
  <si>
    <t>Number of Loans</t>
  </si>
  <si>
    <t>Fixed rate</t>
  </si>
  <si>
    <t>Capped</t>
  </si>
  <si>
    <t>Seasoning of Loans</t>
  </si>
  <si>
    <t>Age of loans in months</t>
  </si>
  <si>
    <t>Number of mortgage accounts in the Pool</t>
  </si>
  <si>
    <t xml:space="preserve"> </t>
  </si>
  <si>
    <t>Issue Date</t>
  </si>
  <si>
    <t>Reporting Date</t>
  </si>
  <si>
    <t>Reporting Period</t>
  </si>
  <si>
    <t xml:space="preserve"> to </t>
  </si>
  <si>
    <t>Investor Relations Contacts</t>
  </si>
  <si>
    <t>Telephone</t>
  </si>
  <si>
    <t>E-mail</t>
  </si>
  <si>
    <t>Mailing Address</t>
  </si>
  <si>
    <r>
      <t>Authorised Investments</t>
    </r>
    <r>
      <rPr>
        <sz val="12"/>
        <color indexed="8"/>
        <rFont val="Times New Roman"/>
        <family val="1"/>
      </rPr>
      <t xml:space="preserve"> </t>
    </r>
  </si>
  <si>
    <t>Principal Ledger</t>
  </si>
  <si>
    <t>Default</t>
  </si>
  <si>
    <t>For the purposes of this report a loan is identified as being in default where the Months in Arrears is six or more.</t>
  </si>
  <si>
    <t>Interest Payments</t>
  </si>
  <si>
    <t>*Weighted Average Arrears Balance is based on accounts in arrears only</t>
  </si>
  <si>
    <t>Key Parties</t>
  </si>
  <si>
    <t>n/a</t>
  </si>
  <si>
    <t>Principal Receipts</t>
  </si>
  <si>
    <t>Available Principal Receipts received by the Issuer</t>
  </si>
  <si>
    <t>Revenue Priority of Payment (h) and (j)</t>
  </si>
  <si>
    <t>PRE-ACCELERATION REVENUE PRIORITY OF PAYMENTS</t>
  </si>
  <si>
    <t>Current Note Subordination</t>
  </si>
  <si>
    <t>Class A Notes</t>
  </si>
  <si>
    <t>Original rating (Fitch/Moody's)</t>
  </si>
  <si>
    <t>Current rating (Fitch/Moody's)</t>
  </si>
  <si>
    <t>Not Rated</t>
  </si>
  <si>
    <t>AAA sf / Aaa (sf)</t>
  </si>
  <si>
    <t>Principal Payments</t>
  </si>
  <si>
    <t>Issuer</t>
  </si>
  <si>
    <t>Godiva Mortgages Limited</t>
  </si>
  <si>
    <t>Holdings</t>
  </si>
  <si>
    <t>Citicorp Trustee Company Ltd</t>
  </si>
  <si>
    <t>Share Trustee</t>
  </si>
  <si>
    <t>Loan Size 
(£)</t>
  </si>
  <si>
    <t>Payment frequency</t>
  </si>
  <si>
    <t>Properties in Possession</t>
  </si>
  <si>
    <t>Possessed (to date)</t>
  </si>
  <si>
    <t>Sold (current month)</t>
  </si>
  <si>
    <t>Sold (to date)</t>
  </si>
  <si>
    <t>Possessed (current month)</t>
  </si>
  <si>
    <t>Property Returned to Borrower (to date)</t>
  </si>
  <si>
    <t>Net Losses</t>
  </si>
  <si>
    <t>Losses</t>
  </si>
  <si>
    <t>Current month</t>
  </si>
  <si>
    <t>To date</t>
  </si>
  <si>
    <t>Arrangements</t>
  </si>
  <si>
    <t>Tracker</t>
  </si>
  <si>
    <t>Further advances added to the Pool</t>
  </si>
  <si>
    <t>% of total accounts</t>
  </si>
  <si>
    <t>Cancellations</t>
  </si>
  <si>
    <t>Oak Tree Court, Binley Business Park, Harry Weston Road,
Coventry, CV3 2UN</t>
  </si>
  <si>
    <t>Revenue Receipts</t>
  </si>
  <si>
    <t>This report is published at https://live.irooms.net/CoventryBuildingSociety/</t>
  </si>
  <si>
    <t>Assets</t>
  </si>
  <si>
    <t>Reconciliation of movements</t>
  </si>
  <si>
    <t>Prior Period</t>
  </si>
  <si>
    <t>Current Period</t>
  </si>
  <si>
    <t>Number of loans</t>
  </si>
  <si>
    <t>Balance (£)</t>
  </si>
  <si>
    <t>Opening totals</t>
  </si>
  <si>
    <t>Class</t>
  </si>
  <si>
    <t>Repayment</t>
  </si>
  <si>
    <t>Weighted Average</t>
  </si>
  <si>
    <t>Min</t>
  </si>
  <si>
    <t>Max</t>
  </si>
  <si>
    <t>Principal Payment Rates (PPR)</t>
  </si>
  <si>
    <t>Monthly</t>
  </si>
  <si>
    <t>3 Month Average</t>
  </si>
  <si>
    <t>Annualised</t>
  </si>
  <si>
    <t>Constant Default Rates (CDR)</t>
  </si>
  <si>
    <t>Current CDR Rate - Total</t>
  </si>
  <si>
    <t>Glossary</t>
  </si>
  <si>
    <t>Arrears Balance</t>
  </si>
  <si>
    <t>Available Revenue Receipts</t>
  </si>
  <si>
    <t>Distribution of Available Revenue Receipts</t>
  </si>
  <si>
    <t>Proceeds of Class Z VFN</t>
  </si>
  <si>
    <t>Excess Spread</t>
  </si>
  <si>
    <t>Investor Report</t>
  </si>
  <si>
    <t>Reporting Information</t>
  </si>
  <si>
    <t>PRINCIPAL DEFICIENCY LEDGERS</t>
  </si>
  <si>
    <t>Capitalised arrears are not included in the above balances.</t>
  </si>
  <si>
    <t>Average time from possession to sale in days (to date)</t>
  </si>
  <si>
    <t>The rates shown in this table are calculated from the total Principal Receipts in the month including contractual repayments, unscheduled prepayments and redemptions.</t>
  </si>
  <si>
    <t>Calculation Period</t>
  </si>
  <si>
    <t>Receiver of rent</t>
  </si>
  <si>
    <t>Administered</t>
  </si>
  <si>
    <t>Product Variations</t>
  </si>
  <si>
    <t>Switches to interest only</t>
  </si>
  <si>
    <t>Maturity extensions</t>
  </si>
  <si>
    <t>Other product switches</t>
  </si>
  <si>
    <t>Employed</t>
  </si>
  <si>
    <t>Self-employed</t>
  </si>
  <si>
    <t>Unemployed</t>
  </si>
  <si>
    <t>Retired</t>
  </si>
  <si>
    <t>Guarantor</t>
  </si>
  <si>
    <t>Income verification type</t>
  </si>
  <si>
    <t>Income verification requested</t>
  </si>
  <si>
    <t>Fast-track</t>
  </si>
  <si>
    <t>Self-certified</t>
  </si>
  <si>
    <t>Occupancy type</t>
  </si>
  <si>
    <t>Owner-occupied</t>
  </si>
  <si>
    <t>Buy-to-let</t>
  </si>
  <si>
    <t>Second home</t>
  </si>
  <si>
    <t>Loan Purpose</t>
  </si>
  <si>
    <t>House Purchase</t>
  </si>
  <si>
    <t>Remortgage</t>
  </si>
  <si>
    <t>Detached (includes houses and bungalows)</t>
  </si>
  <si>
    <t>Semi-detached</t>
  </si>
  <si>
    <t>Flat/Maisonette</t>
  </si>
  <si>
    <t>Terraced Houses</t>
  </si>
  <si>
    <t>Interest Rate Split</t>
  </si>
  <si>
    <t xml:space="preserve">Interest Rate </t>
  </si>
  <si>
    <t>Fixed Rate Roll Off</t>
  </si>
  <si>
    <t>End of Fixed Period</t>
  </si>
  <si>
    <t>&gt;0 and &lt;=1 year</t>
  </si>
  <si>
    <t>&gt;10 years</t>
  </si>
  <si>
    <t>Original LTV (%)</t>
  </si>
  <si>
    <t>&gt;1 and &lt;=2 years</t>
  </si>
  <si>
    <t>&gt;2 and &lt;=3 years</t>
  </si>
  <si>
    <t>&gt;3 and &lt;=4 years</t>
  </si>
  <si>
    <t>&gt;4 and &lt;=5 years</t>
  </si>
  <si>
    <t>&gt;5 and &lt;=6 years</t>
  </si>
  <si>
    <t>&gt;6 and &lt;=7 years</t>
  </si>
  <si>
    <t>&gt;7 and &lt;=8 years</t>
  </si>
  <si>
    <t>&gt;8 and &lt;=9 years</t>
  </si>
  <si>
    <t>&gt;9 and &lt;=10 years</t>
  </si>
  <si>
    <t>Credit Enhancement</t>
  </si>
  <si>
    <t>Role(s)</t>
  </si>
  <si>
    <t>Valuation</t>
  </si>
  <si>
    <t>Waterfall</t>
  </si>
  <si>
    <t>&lt;=1.5%</t>
  </si>
  <si>
    <t>&gt;1.5% and &lt;=2.0%</t>
  </si>
  <si>
    <t>&gt;2.0% and &lt;=2.5%</t>
  </si>
  <si>
    <t>&gt;2.5% and &lt;=3.0%</t>
  </si>
  <si>
    <t>&gt;3.0% and &lt;=3.5%</t>
  </si>
  <si>
    <t>&gt;3.5% and &lt;=4.0%</t>
  </si>
  <si>
    <t>&gt;4.0% and &lt;=4.5%</t>
  </si>
  <si>
    <t>&gt;4.5% and &lt;=5.0%</t>
  </si>
  <si>
    <t>&gt;5.0% and &lt;=5.5%</t>
  </si>
  <si>
    <t>&gt;5.5% and &lt;=6.0%</t>
  </si>
  <si>
    <t>&gt;6.0%</t>
  </si>
  <si>
    <t>Losses on the Portfolio</t>
  </si>
  <si>
    <t>Principal receipts</t>
  </si>
  <si>
    <t>Other movements</t>
  </si>
  <si>
    <t>Closing totals</t>
  </si>
  <si>
    <t>Asset types</t>
  </si>
  <si>
    <t>Commercial mortgages</t>
  </si>
  <si>
    <t>Not permitted</t>
  </si>
  <si>
    <t>ABS</t>
  </si>
  <si>
    <t>Non-first lien</t>
  </si>
  <si>
    <t>Non-UK mortgages</t>
  </si>
  <si>
    <t>% First lien</t>
  </si>
  <si>
    <t>% Income verification requested</t>
  </si>
  <si>
    <t>% Buy-to-let mortgages</t>
  </si>
  <si>
    <t>Mortgage Collections</t>
  </si>
  <si>
    <t>Arrears Analysis (excluding Properties in Possession)</t>
  </si>
  <si>
    <t>Months in Arrears</t>
  </si>
  <si>
    <t>Number of Mortgage Accounts</t>
  </si>
  <si>
    <t>% of total</t>
  </si>
  <si>
    <t>% of total balance</t>
  </si>
  <si>
    <t>Arrears Balance (£)</t>
  </si>
  <si>
    <t>Current</t>
  </si>
  <si>
    <t>&gt;=1 and &lt;2</t>
  </si>
  <si>
    <t>&gt;=2 and &lt;3</t>
  </si>
  <si>
    <t>&gt;=3 and &lt;6</t>
  </si>
  <si>
    <t>&gt;=12</t>
  </si>
  <si>
    <t>Totals</t>
  </si>
  <si>
    <t>Seasoning (months)</t>
  </si>
  <si>
    <t>Non-Indexed LTV (%)</t>
  </si>
  <si>
    <t>Indexed LTV (%)</t>
  </si>
  <si>
    <t>Whole Pool</t>
  </si>
  <si>
    <t>Originator</t>
  </si>
  <si>
    <t>Coventry Building Society</t>
  </si>
  <si>
    <t>Summary of Tests &amp; Triggers</t>
  </si>
  <si>
    <t>Event</t>
  </si>
  <si>
    <t>Breached (Y/N)</t>
  </si>
  <si>
    <t>Collateral Posting (£)</t>
  </si>
  <si>
    <t>Long-term</t>
  </si>
  <si>
    <t xml:space="preserve">Short-term </t>
  </si>
  <si>
    <t>Step-up and Call Date</t>
  </si>
  <si>
    <t>&lt;12</t>
  </si>
  <si>
    <t>Current PPR  - Total</t>
  </si>
  <si>
    <t>Previous PPR  - Total</t>
  </si>
  <si>
    <t>Loss Incurred (£)</t>
  </si>
  <si>
    <t>Interest Rate (Asset) Swap</t>
  </si>
  <si>
    <t>Collateral Received</t>
  </si>
  <si>
    <t>Counterparty Rating (Moody's /  Fitch)</t>
  </si>
  <si>
    <t>Class Z Variable Funding Notes (VFNs)</t>
  </si>
  <si>
    <t>Range of outstanding balances (£)</t>
  </si>
  <si>
    <t>Principal 
Deficiency 
Ledgers (£)</t>
  </si>
  <si>
    <t>Transferred to Revenue Ledger</t>
  </si>
  <si>
    <t>Received from Revenue Ledger</t>
  </si>
  <si>
    <t>Further Class Z VFN Funding</t>
  </si>
  <si>
    <t>REVENUE LEDGER</t>
  </si>
  <si>
    <t>Closing Revenue Ledger Balance</t>
  </si>
  <si>
    <t>PRINCIPAL LEDGER</t>
  </si>
  <si>
    <t>Closing Principal Ledger Balance</t>
  </si>
  <si>
    <t>SWAP COLLATERAL LEDGER</t>
  </si>
  <si>
    <t>Amounts of swap collateral provided by an Interest Rate Swap Provider</t>
  </si>
  <si>
    <t>Swap Collateral returned to Interest Rate Swap Counterparty</t>
  </si>
  <si>
    <t>Closing Swap Collateral Ledger Balance</t>
  </si>
  <si>
    <t>ISSUER PROFIT LEDGER</t>
  </si>
  <si>
    <t>Opening Issuer Profit Ledger Balance</t>
  </si>
  <si>
    <t>Issues Profit Amount retained by the Issuer as profit</t>
  </si>
  <si>
    <t>Closing issuer Profit Ledger Balance</t>
  </si>
  <si>
    <t>Opening Principal Deficiency Ledger Balance</t>
  </si>
  <si>
    <t>Principal Receipts used to pay a Revenue Deficiency</t>
  </si>
  <si>
    <t>Closing Principal Deficiency Ledger Balance</t>
  </si>
  <si>
    <t>(£)</t>
  </si>
  <si>
    <t>&gt;0 and &lt;1</t>
  </si>
  <si>
    <t>Employment status</t>
  </si>
  <si>
    <t>Property type</t>
  </si>
  <si>
    <t>AVAILABLE REVENUE RECEIPTS</t>
  </si>
  <si>
    <t>Interest Payment Date</t>
  </si>
  <si>
    <t>Collection Period for Mortgages</t>
  </si>
  <si>
    <t>Calculation Period for Notes</t>
  </si>
  <si>
    <t>Total Available Principal Receipts</t>
  </si>
  <si>
    <t>Total Available Revenue Receipts</t>
  </si>
  <si>
    <t>Summary Pool Statistics</t>
  </si>
  <si>
    <t>Loss (£)</t>
  </si>
  <si>
    <t>Interest Rate Type</t>
  </si>
  <si>
    <t>Principal Value 
(£)</t>
  </si>
  <si>
    <t>Opening Principal Ledger Balance</t>
  </si>
  <si>
    <t>Substitute Loans</t>
  </si>
  <si>
    <t>Additional Loans</t>
  </si>
  <si>
    <t>General Reserve Fund as % of Notes</t>
  </si>
  <si>
    <t>Retained Principal Ledger</t>
  </si>
  <si>
    <t>Interest Rate (Asset) Swap Guarantor</t>
  </si>
  <si>
    <t>Prospectus</t>
  </si>
  <si>
    <t>CBS ratings fall below required levels</t>
  </si>
  <si>
    <t>The Seller operates a number of variable administered rates including a Standard Variable Rate.</t>
  </si>
  <si>
    <t>RETAINED PRINCIPAL LEDGER</t>
  </si>
  <si>
    <t>Opening Balance</t>
  </si>
  <si>
    <t>Transferred to Available Principal Receipts</t>
  </si>
  <si>
    <t>Closing Balance</t>
  </si>
  <si>
    <t>Retained from the Principal Priority of Payments</t>
  </si>
  <si>
    <t>Utilisation of Available Principal Receipts</t>
  </si>
  <si>
    <t>Constant Default Rate is calculated from the current mortgage balance of loans entering into default in the month and is shown as a percentage of the opening True Balance.</t>
  </si>
  <si>
    <t>Closing balance</t>
  </si>
  <si>
    <t>Opening balance</t>
  </si>
  <si>
    <t>Available for Waterfall</t>
  </si>
  <si>
    <t>Principal</t>
  </si>
  <si>
    <t>check if zero</t>
  </si>
  <si>
    <t xml:space="preserve">     Cash paid to repurchase loans</t>
  </si>
  <si>
    <t>WORKINGS</t>
  </si>
  <si>
    <t>Data from the waterfall (Investor Report)</t>
  </si>
  <si>
    <t>Principal ledger</t>
  </si>
  <si>
    <t>Cash paid by Seller to repurchase loans</t>
  </si>
  <si>
    <t>Months to maturity of loans split by Repayment terms</t>
  </si>
  <si>
    <t>Northern Ireland</t>
  </si>
  <si>
    <t>Payment for additional loans</t>
  </si>
  <si>
    <t>Principal receipts (PNR) calculated</t>
  </si>
  <si>
    <t xml:space="preserve">     Less Further Advances payment</t>
  </si>
  <si>
    <t>Remember to restate the RPL after the waterfall (to take into account additions)</t>
  </si>
  <si>
    <t>Scotland</t>
  </si>
  <si>
    <t xml:space="preserve">      less 1060</t>
  </si>
  <si>
    <t xml:space="preserve">      less 1075</t>
  </si>
  <si>
    <t xml:space="preserve">      Further advance fees recognised in a/c 1040</t>
  </si>
  <si>
    <t>Additional loans purchase</t>
  </si>
  <si>
    <t>Receipts (net of FA and cash substitutions)</t>
  </si>
  <si>
    <t>Using principal within 6 months</t>
  </si>
  <si>
    <t>Amounts credited to the Retained Principal Ledger</t>
  </si>
  <si>
    <t>Purchase of additional loans within 6 months</t>
  </si>
  <si>
    <t>Remaining principal to be used within 6 months</t>
  </si>
  <si>
    <t>Waterfall principal pre FA and cash</t>
  </si>
  <si>
    <t>Available receipts</t>
  </si>
  <si>
    <t>Waterfall Retained Principal Ledger</t>
  </si>
  <si>
    <t>Less Further Advances Made</t>
  </si>
  <si>
    <t>Amont Standing Credit To Retained Principal Ledger</t>
  </si>
  <si>
    <t>Amount used to purchase Additions</t>
  </si>
  <si>
    <t>-</t>
  </si>
  <si>
    <t>Quarter End Waterfall Checks</t>
  </si>
  <si>
    <t>Use Forecasted Number in Following Month for Additions</t>
  </si>
  <si>
    <t>Waterfall month:</t>
  </si>
  <si>
    <t>Philip.Hemsley@thecoventry.co.uk</t>
  </si>
  <si>
    <t>Loans repurchased from the Pool</t>
  </si>
  <si>
    <t>Loss</t>
  </si>
  <si>
    <t>Lyndon Horwell (Treasurer)</t>
  </si>
  <si>
    <t>Lyndon.Horwell@thecoventry.co.uk</t>
  </si>
  <si>
    <t>Philip Hemsley (Head of Capital Markets)</t>
  </si>
  <si>
    <t>+44 (0)24 7518 1327</t>
  </si>
  <si>
    <t>+44 (0)24 7518 1333</t>
  </si>
  <si>
    <t>Economic Master Issuer PLC</t>
  </si>
  <si>
    <t>SONIA</t>
  </si>
  <si>
    <t>EU Risk Retention</t>
  </si>
  <si>
    <t>U.S. Credit Risk Retention</t>
  </si>
  <si>
    <t>Seller Note</t>
  </si>
  <si>
    <t>Seller Note Percentage</t>
  </si>
  <si>
    <t>Z (R) VFN</t>
  </si>
  <si>
    <t>Z (S) VFN</t>
  </si>
  <si>
    <t>Funding Share Calculation</t>
  </si>
  <si>
    <t>Previous Period</t>
  </si>
  <si>
    <t>Cash Accumulation</t>
  </si>
  <si>
    <t>Economic Master Holdings Limited</t>
  </si>
  <si>
    <t>CSC Corporate Services (UK) Limited</t>
  </si>
  <si>
    <t>CSC Capital Markets UK Limited</t>
  </si>
  <si>
    <t>Citibank, N.A., London Branch</t>
  </si>
  <si>
    <t>Second Account Bank, Custodian, Swap Collateral Account Bank, Principal Paying Agent, Agent Bank, Registrar, Exchange and Transfer Agent, US Paying Agent</t>
  </si>
  <si>
    <t>Seller, Servicer, Cash Manager, First Account Bank, Interest Rate Swap Counterparty, VFN Registrar</t>
  </si>
  <si>
    <t>Security Trustee, Note Trustee</t>
  </si>
  <si>
    <t>Swap Counterparty Rating Trigger (a)</t>
  </si>
  <si>
    <t>Swap Counterparty Rating Trigger (b)</t>
  </si>
  <si>
    <t>Custodian Trigger</t>
  </si>
  <si>
    <t>Custodian's ratings fall below required levels</t>
  </si>
  <si>
    <t>Asset Trigger Event</t>
  </si>
  <si>
    <t>Any amount is recorded as a debit on the Class A Principal Deficiency Sub-Ledger after the application of Available Funds in accordance with the applicable Priorities of Payment on a Payment Date</t>
  </si>
  <si>
    <t>Non-Asset Trigger Event (a)</t>
  </si>
  <si>
    <t>The Seller or Servicer enters into insolvency</t>
  </si>
  <si>
    <t>Non-Asset Trigger Event (b)</t>
  </si>
  <si>
    <t>Non-Asset Trigger Event (c)</t>
  </si>
  <si>
    <t>Issuer terminates agreement with the Servicer following the occurrence of a Servicer Termination Event in accordance with the terms of the Servicing Agreement, and a replacement Servicer is not appointed within six months following the provision of such notice</t>
  </si>
  <si>
    <t>Servicer Termination Event</t>
  </si>
  <si>
    <t xml:space="preserve">The Actual Subordination Amount continues to be less than the Required Subordination Amount for a period of two months </t>
  </si>
  <si>
    <t>Non-Asset Trigger Event (d)</t>
  </si>
  <si>
    <t>The Principal Amount Outstanding of the Seller's Note continues to be less than the Minimum Seller's Note Amount for a period of two months</t>
  </si>
  <si>
    <t>Non-Asset Trigger Event (e)</t>
  </si>
  <si>
    <t>Successor servicer to be appointed in accordance with the terms of the Servicing Agreement</t>
  </si>
  <si>
    <t>Cash Manager Termination Event</t>
  </si>
  <si>
    <t>Successor cash manager to be appointed in accordance with the terms of the Cash Management Agreement</t>
  </si>
  <si>
    <t>Continue to post collateral or take one of the following actions within 30 calendar days: (i) to procure a transfer to an eligible replacement or (ii) procure a guarantee from an eligible guarantor  or (iii) take such other action as required to maintain or restore the rating of the Class A Notes</t>
  </si>
  <si>
    <t>Post collateral within 14 calendar days</t>
  </si>
  <si>
    <t xml:space="preserve">Replace Account Bank within 60 days or obtain guarantee or a Rating Agency Confirmation will be obtained or the relevant Account Bank will take such other actions as may be reasonably requested by the parties to the Account Bank Agreement to ensure that the rating of the Class A Notes immediately prior to the breach  </t>
  </si>
  <si>
    <t>Moody's Portfolio Variation Test</t>
  </si>
  <si>
    <t>The value determined by applying the Moody's portfolio variation test to the Mortgage Portfolio, with such determination to be made annually or, in any event, on each Assignment Date following the sale of any Additional Mortgage Loans to the Issuer on that Assignment Date</t>
  </si>
  <si>
    <t>Breach of the asset conditions</t>
  </si>
  <si>
    <t>The sale will not exceed the Moody's Portfolio Variation Test Value calculated in relation to the loans in the portfolio as at the most recent date on which Moody's performed a full pool analysis on the portfolio Mortgage Portfolio (not to be less frequent than annually) by more than 0.3 per cent</t>
  </si>
  <si>
    <t>Required Subordination Amount</t>
  </si>
  <si>
    <t>Cash Accumulation Period</t>
  </si>
  <si>
    <t>Cash Accumulation Requirement</t>
  </si>
  <si>
    <t>Cash Accumulaton Shortfall</t>
  </si>
  <si>
    <t xml:space="preserve">Economic Master Issuer Z (R ) </t>
  </si>
  <si>
    <t>Economic Master Issuer Z (S )</t>
  </si>
  <si>
    <t>N/A</t>
  </si>
  <si>
    <t>a) Revenue Receipts received in respect of the Mortgage Loans</t>
  </si>
  <si>
    <t>b) Interest payable to the Issuer on the Transaction Accounts and all income from Authorised Investments</t>
  </si>
  <si>
    <t>c) Amounts received under the Swap Agreements</t>
  </si>
  <si>
    <t>d) Withdrawn from the Reserve Fund to make up any Revenue Shortfall</t>
  </si>
  <si>
    <t>e) Any Principal Receipts applied to make up any Remaining Revenue Shortfall</t>
  </si>
  <si>
    <t xml:space="preserve">f) Any amounts credited to the Revenue Ledger by the Cash Manager from any Swap Excess Reserve Account </t>
  </si>
  <si>
    <t xml:space="preserve">g) Any amounts of a revenue nature received from the Seller in respect of any redress payments in respect of any Mortgage Loans </t>
  </si>
  <si>
    <t>(i) Fees due to Note Trustee and Security Trustee</t>
  </si>
  <si>
    <t>(iii) Third party creditors</t>
  </si>
  <si>
    <t>(v) Issuer Profit Amount</t>
  </si>
  <si>
    <t>Seller's Note Revenue Portion</t>
  </si>
  <si>
    <t>Funding Note Revenue Portion</t>
  </si>
  <si>
    <t>SELLER'S NOTE REVENUE PORTION</t>
  </si>
  <si>
    <t>(ii) Eliminate any debits on the Seller's Note Principal Deficiency Sub-Ledger</t>
  </si>
  <si>
    <t>(iii) Deferred Consideration to Seller</t>
  </si>
  <si>
    <t>FUNDING NOTE REVENUE PORTION</t>
  </si>
  <si>
    <t>(i) Amounts Due to Interest Rate Swap Counterparties</t>
  </si>
  <si>
    <t>(ii) In no order of priority among them</t>
  </si>
  <si>
    <t xml:space="preserve">    a) Amounts due to Currency Swap Counterparties</t>
  </si>
  <si>
    <t xml:space="preserve">    b) Interest due on Class A notes</t>
  </si>
  <si>
    <t xml:space="preserve">    c) Credit to Interest Provision Fund</t>
  </si>
  <si>
    <t>(iii) Eliminate any debit entry on the Class A Principal Deficiency Sub-Ledge</t>
  </si>
  <si>
    <t>(iv) Credit the Reserve Fund up to the Reserve Fund Required Amount</t>
  </si>
  <si>
    <t>(v)  Eliminate any debit entry on the Class Z(S) VFN Principal Deficiency Sub-Ledger</t>
  </si>
  <si>
    <t>(vii) Interest due and payable on the Class Z(R) VFN</t>
  </si>
  <si>
    <t>(viii) Interest due and payable on the Class Z(S) VFN</t>
  </si>
  <si>
    <t>(ix) Pay principal due and payable under the Class Z(R) VFN</t>
  </si>
  <si>
    <t>(xi) Deferred Consideration to Seller</t>
  </si>
  <si>
    <t>INTEREST PROVISION FUND</t>
  </si>
  <si>
    <t>Interest Provision Fund</t>
  </si>
  <si>
    <t>Credit to Interest Provision Fund</t>
  </si>
  <si>
    <t>Debit to Interest Provision Fund</t>
  </si>
  <si>
    <t>Interest Provision Fund Required Amount</t>
  </si>
  <si>
    <t>Summary of Tests &amp; Triggers continued</t>
  </si>
  <si>
    <t xml:space="preserve">Current Balance </t>
  </si>
  <si>
    <t>Reserve Fund</t>
  </si>
  <si>
    <t>Reserve Required Amount</t>
  </si>
  <si>
    <t>Excess Principal Ledger</t>
  </si>
  <si>
    <t>Mortgage Portfolio Yield</t>
  </si>
  <si>
    <t>Funding Note Percentage</t>
  </si>
  <si>
    <t>Minimum Seller’s Note Amount</t>
  </si>
  <si>
    <t>Covid-19 Payment holiday taken in the month</t>
  </si>
  <si>
    <t>Outstanding Current Balances</t>
  </si>
  <si>
    <t>Required Retention Amount</t>
  </si>
  <si>
    <t>Minimum Seller’s Note Liquidity Amount</t>
  </si>
  <si>
    <t>Swap Collateral Account Bank</t>
  </si>
  <si>
    <t>Swap Collateral Bank's ratings fall below required levels</t>
  </si>
  <si>
    <t>Recoveries</t>
  </si>
  <si>
    <t>Principal Recoveries</t>
  </si>
  <si>
    <t>Interest Recoveries</t>
  </si>
  <si>
    <t>Current CPR - Total</t>
  </si>
  <si>
    <t>Constant Prepayment Rates (CPR)</t>
  </si>
  <si>
    <t>Previous CPR - Total</t>
  </si>
  <si>
    <t>Flexx</t>
  </si>
  <si>
    <t>The Seller confirms that it will (in its capacity as originator for the purposes of the Securitisation Regulation) retain, on an ongoing basis, a material net economic interest in the securitisation of not less than 5 per cent. in accordance with Article 6(1) of the Securitisation Regulation, as implemented at the date of this Base Prospectus, subject always to any requirement of law (the "EU Risk Retention Requirements"). The Seller intends to satisfy the EU Risk Retention Requirements through retaining a portion of the Seller's Note in an amount at least equal to 5 per cent. of the then aggregate outstanding Current Balance of the Mortgage Portfolio in accordance with Article 6(3)(b) of the Securitisation Regulation.</t>
  </si>
  <si>
    <t>The Seller, as the "sponsor" of a "securitisation transaction", is required under Section 15G of the Exchange Act and regulations promulgated thereunder (the "US Credit Risk Retention Requirements") to retain an economic interest in the credit risk of the interests created by the Issuer in an amount of not less than 5 per cent. The Seller, in its capacity as sponsor of the securitisation transactions, intends to satisfy the US Credit Risk Retention Requirements by retaining and maintaining (either directly or through one or more wholly-owned affiliates) a "seller's interest" (as defined in the US Credit Risk Retention Requirements), in the form of the Seller's Note, equal to at least 5 per cent. of the aggregate principal amount outstanding of the Notes of all Series issued by the Issuer, other than any Notes that are at all times held by the Seller (or its wholly-owned affiliates), calculated in all cases in accordance with the US Credit Risk Retention Requirements and measured at the Closing Date of each issuance of Notes and on a monthly basis on each Payment Date</t>
  </si>
  <si>
    <t>Current Balance (£)</t>
  </si>
  <si>
    <t>Funding Note</t>
  </si>
  <si>
    <t>Minimum Seller's Note Amount Percentage</t>
  </si>
  <si>
    <t xml:space="preserve">(ii) Fees due to </t>
  </si>
  <si>
    <t xml:space="preserve">       a) Agent Bank, Paying Agents, Exchange and Transfer Agent, VFN registrar</t>
  </si>
  <si>
    <t xml:space="preserve">       b) Servicer and/or Back-up Servicer Facilitator , Cash Manager, Corporate Service Provider, Agent, Account Bank or Custodian</t>
  </si>
  <si>
    <t>Corporate Services Provider, Back Up Service Facilitator</t>
  </si>
  <si>
    <t>Excess Principal Fund Threshold Event</t>
  </si>
  <si>
    <t>Seller's Note</t>
  </si>
  <si>
    <t>ISIN (Regulation S)</t>
  </si>
  <si>
    <t>ISIN (Rule 144A)</t>
  </si>
  <si>
    <t>XS2206911526</t>
  </si>
  <si>
    <t>XS2206912680</t>
  </si>
  <si>
    <t>XS2206912920</t>
  </si>
  <si>
    <t xml:space="preserve">Controlled Amortisation </t>
  </si>
  <si>
    <t xml:space="preserve">Pass-Through Redemption </t>
  </si>
  <si>
    <t>Economic Master Issuer 2020-1-A1</t>
  </si>
  <si>
    <t>Economic Master Issuer 2020-1-A2</t>
  </si>
  <si>
    <t>Breach of representation and warranty</t>
  </si>
  <si>
    <t xml:space="preserve">Payment holidays taken </t>
  </si>
  <si>
    <t>Additional Mortgage Loans</t>
  </si>
  <si>
    <t>Mortgage Loans assigned by the Seller to the Issuer after the Programme Date pursuant to the Mortgage Sale Agreement.</t>
  </si>
  <si>
    <t>Arrears of Interest</t>
  </si>
  <si>
    <t>As at any date in respect of any Mortgage Loan, interest (other than Capitalised Interest or Accrued Interest) on that Mortgage Loan which is currently due and payable and unpaid on that date.</t>
  </si>
  <si>
    <t>UK Government Securities, Sterling demand or time deposits, certificates of deposit and short-term debt obligations (including commercial paper), provided that in each case such investments are scheduled to mature on or before the next Note Payment Date subject to:  (i) all investments with remaining maturities which are greater than or equal to three months, having the minimum required ratings And (ii) relate to either the sale and repurchase of Standard Permitted Investments; or the sale and repurchase of UK Government Securities having a long-term rating of at least the two of AA- by Fitch, Aa3 by Moody's, AA- by S&amp;P and/or the DBRS Equivalent Rating and maturing within 10 years of the next Note Payment Date, where the Valuation Percentage is required to be equal to or less than the Maximum Valuation Percentage on each Business Day, such Valuation Percentage value to be determined
and tested by the Cash Manager on each Business Day, provided for this paragraph (B) only: (i) the relevant repo counterparty has a minimum long-term rating of at least the two of BBB- by Fitch, Baa3 by Moody's, BBB- by S&amp;P and/or the DBRS Equivalent Rating as at the settlement date of the relevant repo transaction, (ii) the relevant repo transaction has a maximum maturity of one month, and (iii) the underlying UK Government Securities purchased under the relevant repo transaction are required to be sold by the Issuer within one Business Day following the occurrence of an event of default by the relevant repo counterparty</t>
  </si>
  <si>
    <t>The Class Z mortgage-backed variable funding notes issued by the Issuer to the Class Z VFN Holder on the First Closing Date comprising the Class Z(R) VFN and the Class Z(S) VFN.</t>
  </si>
  <si>
    <t>Constant prepayment rate.</t>
  </si>
  <si>
    <t>The ledger maintained by the Cash Manager which will record amounts standing to the credit of the Excess Principal Fund at any time.</t>
  </si>
  <si>
    <t>Funding Notes</t>
  </si>
  <si>
    <t>Collectively, the Class A Notes, the Class Z(S) VFN and the Class Z(R) VFN.</t>
  </si>
  <si>
    <t>The ratio that the aggregate of the Sterling Equivalent Principal Amount Outstanding of the Funding Notes bears to the aggregate of the Sterling Equivalent Principal Amount Outstanding of all the Notes then outstanding under the Programme, expressed as a percentage.</t>
  </si>
  <si>
    <t>The reserve fund that the Issuer will be required to establish in the Transaction Accounts which will be credited with amounts advanced under the Class Z(R) VFN and, where available, Available Revenue Receipts up to an amount equal to the Reserve Fund Required Amount.</t>
  </si>
  <si>
    <t>Initial Additional Mortgage Portfolio Purchase Price</t>
  </si>
  <si>
    <t>That portion of the Additional Mortgage Portfolio Purchase Price paid by the Issuer to the Seller on an Assignment Date other than the First Closing Date in consideration for the assignment by the Seller to the Issuer of Additional Mortgage Loans on such Assignment Date, in each case in accordance with the provisions of the Mortgage Sale Agreement.</t>
  </si>
  <si>
    <t>Interest Commencement Date</t>
  </si>
  <si>
    <t>In respect of any Series and Class of Notes, the Closing Date of such Notes or such other date as may be specified as such for such Notes in the applicable Final Terms.</t>
  </si>
  <si>
    <t>The amount reserved from time to time in the Transaction Accounts and credited to the Interest Provision Ledger in accordance with the Cash Management Agreement.</t>
  </si>
  <si>
    <t>Interest Rate Swap Agreements</t>
  </si>
  <si>
    <t>Each ISDA master agreement, schedule thereto and confirmations thereunder entered into between the Issuer and any Interest Rate Swap Counterparty relating to the Interest Rate Swaps, and any credit support annexes or other credit support documents entered into at any time among the Issuer and the applicable Interest Rate Swap Counterparty and/or any credit support provider, and each an "Interest Rate Swap Agreement".</t>
  </si>
  <si>
    <t>Minimum Seller's Note Amount</t>
  </si>
  <si>
    <t>The amount from time to time which is equal to the greatest of (i) the Required Retention Amount, (ii) the Minimum Seller's Note Liquidity Amount and (iii) the Deposit Set-Off Protection Excess Amount (as at the most recent date on which such amount was determined).</t>
  </si>
  <si>
    <t>Monthly PPR</t>
  </si>
  <si>
    <t>On any Payment Date, the total scheduled amounts collected pursuant to items (a), (c), (e) and (i) within the definition of Available Principal Receipts received by the Issuer during the immediately preceding Calculation Period divided by the aggregate Current Balance of the Mortgage Loans in the Mortgage Portfolio as at the start of such Calculation Period.</t>
  </si>
  <si>
    <t>Monthly Payment</t>
  </si>
  <si>
    <t>In respect of a Mortgage Loan, the amount which the applicable Mortgage Conditions require a Borrower to pay on a Monthly Payment Date in respect of such Mortgage Loan.</t>
  </si>
  <si>
    <t>Mortgage Loan</t>
  </si>
  <si>
    <t>Any English Mortgage Loan or Scottish Mortgage Loan originated by the Seller or, subject to the terms of the Mortgage Sale Agreement, affiliates of the Seller and sold to the Issuer by the Seller in accordance with the Mortgage Sale Agreement (and which has not been repurchased by the Seller).</t>
  </si>
  <si>
    <t>The ledger established on the Programme Date and sub-divided into three Principal Deficiency Sub-Ledgers, in order to record Losses, the application of Available Principal Receipts to pay any Remaining Revenue Shortfall and the application of amounts in the Reserve Fund as Available Principal Receipts in accordance with the applicable Priority of Payments.</t>
  </si>
  <si>
    <t>The aggregate of: (a) any payment in respect of principal received in respect of any Mortgage Loan, whether as all or part of a Monthly Payment, on redemption (including partial redemption), on enforcement or on the disposal of that Mortgage Loan or otherwise (including payments pursuant to any Insurance Policy); and (b) any Principal Redress Amounts.</t>
  </si>
  <si>
    <t>Redress Payment</t>
  </si>
  <si>
    <t>The amount to be paid by the Seller to the Issuer in respect of a Redress following: (a) the voluntary election by the Seller to make such payment; and/or (b) the notification by the FCA or other relevant competent regulatory authority requiring the Seller to make, or procure to be made, such payment (and for the avoidance of doubt shall not include the consideration paid by the Seller for any repurchase of any Mortgage Loan by the Seller).</t>
  </si>
  <si>
    <t>The aggregate of: (a) any payment received from time to time in respect of any Mortgage Loan which is not a Principal Receipt (including any Early Repayment
Charges with respect to any Mortgage Loan in the Mortgage Portfolio and whether as all or part of a Monthly Payment by a Borrower on the relevant Mortgage Loan, on redemption (in whole or in part), on enforcement or on disposal of such Mortgage Loan or otherwise (including pursuant to any Insurance Policy)); and (b) any Revenue Redress Amounts.</t>
  </si>
  <si>
    <t>A variable funding note issued by the Issuer on the First Closing Date to the holder of the Seller's Note pursuant to the applicable Final Terms.</t>
  </si>
  <si>
    <t>Seller's Note Percentage</t>
  </si>
  <si>
    <t>The ratio that the Sterling Equivalent Principal Amount Outstanding on the Seller's Note bears to the aggregate of the Sterling Equivalent Principal Amount Outstanding of the Class A Notes, the Class Z(S) VFN and the Seller's Note then outstanding under the Programme, expressed as a percentage.</t>
  </si>
  <si>
    <t>Step-Up Date</t>
  </si>
  <si>
    <t>In respect of any Series and Class of Notes, the Payment Date specified as such for such Notes in the applicable Final Terms.</t>
  </si>
  <si>
    <t>Target Balance</t>
  </si>
  <si>
    <t>For any Series and Class of Controlled Amortisation Notes, the amount for each Note Payment Date specified in the applicable Final Terms.</t>
  </si>
  <si>
    <t>Underpayment</t>
  </si>
  <si>
    <t>A situation where a Borrower makes a monthly payment on its Mortgage Loan which is less than the required monthly payment for that month.</t>
  </si>
  <si>
    <t>Other Notes</t>
  </si>
  <si>
    <t>Pg 98</t>
  </si>
  <si>
    <t>Pg 101</t>
  </si>
  <si>
    <t>Pg 103</t>
  </si>
  <si>
    <t>Pg 105</t>
  </si>
  <si>
    <t>Pg 109</t>
  </si>
  <si>
    <t>Perfection Trigger Event</t>
  </si>
  <si>
    <t>Revolving Period End
Trigger Event</t>
  </si>
  <si>
    <t>(a) Insolvency Event in relation to the Seller or the Servicer; or 
(b) Excess Principal Fund Threshold Event</t>
  </si>
  <si>
    <t>Pg 107</t>
  </si>
  <si>
    <t>Pg 108</t>
  </si>
  <si>
    <t>Pg 112</t>
  </si>
  <si>
    <t>(a) the Servicer fails to pay any amount due and payable by it to the Issuer under the Servicing Agreement and such failure is not remedied for a period of thirty Business Days after becoming aware of the default;
(b) unremedied breach of obligation which is material to the Class A Noteholders and the Servicer does not remedy that failure within thirty Business Days after becoming aware of the failure; or
(c) Insolvency Event in relation to the Servicer.</t>
  </si>
  <si>
    <t>Pg 113</t>
  </si>
  <si>
    <t>Pg 154</t>
  </si>
  <si>
    <t>Class A Notes Outstanding</t>
  </si>
  <si>
    <t>Adjusted Funding Note Percentage</t>
  </si>
  <si>
    <t>(a) Failure to pay which continues unremedied for a period of five Business Days
(b) Unremedied breach of obligation which is material to the Class A Noteholders which continues unremedied for a period of thirty Business Days
(c)Insolvency Event in relation to the Cash Manager.</t>
  </si>
  <si>
    <t>(a) The aggregate Current Balance of Mortgage Loans which are greater than three months in arrears is less than or equal to 5 per cent. of the Current Balance of the Mortgage Portfolio;
(b) No Asset Trigger Event has occurred;
(c) No Event of Default has occurred which is continuing;
(d) Where the sale would include any Mortgage Loan which is a New Mortgage Product, the Issuer has received a Ratings Confirmation in respect of the inclusion of such New Mortgage Product and any modifications to the Eligibility Criteria, the Portfolio Criteria or the Mortgage Loan Warranties;
(e) The weighted average Original LTV Ratio of the Mortgage Portfolio immediately following the sale will not exceed the weighted average Original LTV Ratio of the Mortgage Portfolio measured as at the most recent Closing Date in respect of the Class A Notes by more than 5 per cent.;
(f) The weighted average Current LTV Ratio of the Mortgage Portfolio immediately following the sale will be less than or equal to 80 per cent.
(g) For so long as Moody's rates any Notes, the Moody's Portfolio Variation Test Value in respect of the Mortgage Portfolio immediately following the sale will not exceed the Moody's Portfolio Variation Test Value as at the most recent date on which Moody's performed a full pool analysis on the Mortgage Portfolio (not to be less frequent than annually) by more than 0.3 per cent.
(h) The aggregate of the Current Balances of each Interest Only Mortgage Loan in the Mortgage Portfolio immediately following the sale will be less than or equal to 5 per cent. of the Current Balance of the Mortgage Portfolio measured as at the most recent Closing Date in respect of the Class A Notes;
(i) The aggregate of the Current Balances of each New Build Mortgage Loan in the Mortgage Portfolio immediately following the sale will be less than or equal to 15 per cent. of the Current Balance of the Mortgage Portfolio measured as at the most recent Closing Date in respect of the Class A Notes;
(j) the aggregate of the Current Balances of each Mortgage Loan with an Original LTV Ratio greater than 85 per cent. in the Mortgage Portfolio immediately following the sale will be less than or equal to 25 per cent. of the Current Balance of the Mortgage Portfolio measured as at the most recent Closing Date in respect of the Class A Notes; and
(k) the aggregate of the Current Balances of each Mortgage Loan which is a Flexx Rate Mortgage Loan in the Mortgage Portfolio immediately following the sale will be less than or equal to 10 per cent of the Current Balance of the Mortgage Portfolio measured as at the most recent Closing Date in respect of the Class A Notes.</t>
  </si>
  <si>
    <t>Pg 68 - 69</t>
  </si>
  <si>
    <t>Seller's Note Movements</t>
  </si>
  <si>
    <t>j) Any amounts in the Reserve Fund in excess of the Reserve Fund
Required Amount</t>
  </si>
  <si>
    <t xml:space="preserve">k) Any receipt not falling to be treated as an Available Principal Receipt </t>
  </si>
  <si>
    <t>a) Principal Receipts received in respect of the Mortgage Loans</t>
  </si>
  <si>
    <t>b) Income from Authorised Investments</t>
  </si>
  <si>
    <t xml:space="preserve">c) For any Bullet Redemption Notes the amount standing to the credit of each Cash Accumulation Ledger </t>
  </si>
  <si>
    <t xml:space="preserve">d) All other principal amounts standing to the credit of the Principal Ledger </t>
  </si>
  <si>
    <t xml:space="preserve">f) Amounts in respect of principal to be received from Currency Swap Counterparties under the Currency Swap Agreements </t>
  </si>
  <si>
    <t>g) all amounts to be credited to the Principal Deficiency Sub-Ledgers pursuant to items (iii) and (v) of the application of the Funding Note Revenue Portion</t>
  </si>
  <si>
    <t>h) Amounts standing to the credit of the Reserve Fund</t>
  </si>
  <si>
    <t xml:space="preserve">i) Amounts standing to the credit of the Excess Principal Fund </t>
  </si>
  <si>
    <t xml:space="preserve">j) Any amounts of a principal nature received from the Seller in respect of any redress payments </t>
  </si>
  <si>
    <t>l) the proceeds of any further drawdown under the Class Z(S) VFN to be applied to effect the redemption of Class A Notes or the Seller's Notes</t>
  </si>
  <si>
    <t>m) the proceeds of any further drawdown under the Seller's Note to be applied to effect the redemption of the Class A Notes and/or Class Z (S) VFN</t>
  </si>
  <si>
    <t xml:space="preserve">e) Following the occurrence of an Asset Trigger Event and for as long as a Non-Asset Trigger Event has occurred application of the Funding </t>
  </si>
  <si>
    <t xml:space="preserve">    Note Principal Portion and all amounts standing to the credit of each Cash Accumulation Ledger;</t>
  </si>
  <si>
    <t xml:space="preserve">     Subordination Amount</t>
  </si>
  <si>
    <t xml:space="preserve">n) on each Note Payment Date for non Monthly Notes, any amounts standing to the credit of the Principal Provision Fund in respect of such Series </t>
  </si>
  <si>
    <t xml:space="preserve">    and Class of Notes less any Principal Receipts applied in respect of any Remaining Revenue Shortfall on such Payment Date.</t>
  </si>
  <si>
    <t>APPLICATION OF AVAILABLE PRINCIPAL RECEIPTS</t>
  </si>
  <si>
    <t>(i) Pay Senior Fees and Expenses</t>
  </si>
  <si>
    <t>Seller's Note Principal Portion</t>
  </si>
  <si>
    <t>Funding Note Principal Portion</t>
  </si>
  <si>
    <t>FUNDING NOTE PRINCIPAL PORTION</t>
  </si>
  <si>
    <t>Transfer to Funding Note Principal Proportion from Sellers' Note Revenue Portion any Payment Holiday Principal Shortfall Amount</t>
  </si>
  <si>
    <t>(i) if there is Revenue Shortfall pay interest on Class A Notes</t>
  </si>
  <si>
    <t>(ii) in no priority among them:</t>
  </si>
  <si>
    <t>a) (ii) Remption of Bullet Redemption Notes</t>
  </si>
  <si>
    <t>a) (iii) Repay Soft Bullet Principal Due</t>
  </si>
  <si>
    <t>b) Principal due on Class A Notes which are Controlled Amorisation Notes</t>
  </si>
  <si>
    <t>c) Principal due on Class A Notes which are Pass-Through Redemption Notes</t>
  </si>
  <si>
    <t>d) Principal due on Currency Swap Counterparty on Class A Notes</t>
  </si>
  <si>
    <t>(iii) for so long as a Revolving Period End Trigger Event has not occurred</t>
  </si>
  <si>
    <t>a) Purchase of Additional Mortgage Portfolio</t>
  </si>
  <si>
    <t>b) Purchase of any Flexible Feature Payments or purchase of any Further Advances</t>
  </si>
  <si>
    <t>(iv) Redemption of any non-Sterling notes which have not been redeeemed</t>
  </si>
  <si>
    <t>(v) Repay principal amounts due on the Class Z(S) VFN</t>
  </si>
  <si>
    <t>(vi) repay principal on the Seller's Note</t>
  </si>
  <si>
    <t>(vii) Excess Principal Fund</t>
  </si>
  <si>
    <t xml:space="preserve">a)i) During the relevant Cash Accumulation Period credit Cash Accumulation Ledger towards the payment of principal due and payable on the relevant </t>
  </si>
  <si>
    <t xml:space="preserve">       Class A Notes which are Bullet Redemption Notes</t>
  </si>
  <si>
    <t xml:space="preserve">e) Class A Notes which such PaymentDate is not a Note Payment Date, to credit the Principal Provision Fund up to the Principal Provision </t>
  </si>
  <si>
    <t xml:space="preserve">    Fund Required Amount</t>
  </si>
  <si>
    <t>PRINCIPAL PROVISION FUND</t>
  </si>
  <si>
    <t>Principal Provision Fund</t>
  </si>
  <si>
    <t>Credit to Principal Provision Fund</t>
  </si>
  <si>
    <t>Debit to Principal Provision Fund</t>
  </si>
  <si>
    <t>Principal Provision Fund Required Amount</t>
  </si>
  <si>
    <t>EXCESS PRINCIPAL FUND</t>
  </si>
  <si>
    <t>Opening Excess Principal Fund</t>
  </si>
  <si>
    <t>Credit to Excess Principal Fund</t>
  </si>
  <si>
    <t>Excess Principal Fund Threshold Amount</t>
  </si>
  <si>
    <t xml:space="preserve">To access the required documentation under Article 7(1) please  visit - https://www.eurodw.eu/visit </t>
  </si>
  <si>
    <t>Collection Account Bank</t>
  </si>
  <si>
    <t>RESERVE LEDGER</t>
  </si>
  <si>
    <t>Closing Reserve Ledger Balance</t>
  </si>
  <si>
    <t>Following the occurrence of a Revolving Period End Trigger Event, the Issuer will be prohibited from applying any of the Available Principal Receipts or the proceeds of any further drawdowns under the Class Z(S) VFN or the Seller's Note towards the purchase of any Additional Mortgage Portfolio or any Further Advances and paying further consideration in respect of Flexible Feature Payments.
Upon the redemption in full of all Series of Class A Notes that were both (i) outstanding at the time that a Revolving Period End Trigger Event occurred; and (ii) designated as being in compliance with the STS Requirements, the Issuer will no longer be prohibited from applying Available Principal Receipts or the proceeds of any further drawdowns under the Class Z(S) VFN or the Seller's Note towards the purchase of any Additional Mortgage Portfolio or any Further Advances and paying further consideration in respect of any Flexible Feature Payments.
At any time following the occurrence of a Revolving Period End Trigger Event the Issuer may, having given not more than 60 nor less than 30 days' notice to the Note Trustee, the relevant Currency Swap Counterparty (if any) and the Noteholders in accordance with Condition 14 (Notice to Noteholders), redeem all (but not some only) of such Series of the Class A Notes that satisfy the STS Requirements as of the date on which such Revolving Period End Trigger Event first occurred on the immediately succeeding Note Payment Date for such Notes at their aggregate Redemption Amount together with any accrued and unpaid interest in respect thereof.</t>
  </si>
  <si>
    <t>Within 60 days of the breach, one of the following will occur: 
(a) The Custody Account and the Swap Collateral Custody Account may be closed by, or on behalf of, the Issuer and all amounts standing to the credit thereof will be transferred by, or on behalf of, the Issuer to accounts held with a Qualified Institution, or 
(b) A guarantee of the Custodian's obligations under the Custody Agreement and the Swap Collateral Custody Agreement may be obtained from a financial institution which has all the Custodian Ratings, or
(c) A Rating Agency Confirmation will be obtained or the Custodian will take such other actions as may be reasonably requested by the parties to the Custody Agreement and the Swap Collateral
Custody the Class A Notes immediately prior to the breach is not adversely affected by the breach.</t>
  </si>
  <si>
    <t>Arrears includes any fees and insurance premiums that are past due and interest on arrears. Capitalised arrears are excluded from the Arrears Balance.</t>
  </si>
  <si>
    <t xml:space="preserve">Geographical Distribution </t>
  </si>
  <si>
    <t>This uses the regions in the HPI Regional Series published by Nationwide Building Society. The definition of those regions is available at http://web.archive.org/web/20100815095614/http://www.nationwide.co.uk/hpi/regions.htm. This definition differs from the standard NUTS 1 regions used in other reporting.</t>
  </si>
  <si>
    <t>Indexed</t>
  </si>
  <si>
    <t>Indexation is applied to house price valuations on a regional basis using non-seasonally adjusted data. The indexation is applied as at the end of March, June, September and December.</t>
  </si>
  <si>
    <t>The aggregate amount of scheduled and unscheduled principal, and interest collected during the reporting period.</t>
  </si>
  <si>
    <t>Properties in Possession - Possessed</t>
  </si>
  <si>
    <t>Balances and arrears for this entry are taken as of the possession date.</t>
  </si>
  <si>
    <t>Properties in Possession - Property Returned to Borrower</t>
  </si>
  <si>
    <t>Balances and arrears for this entry are taken as of the date the property is returned.</t>
  </si>
  <si>
    <t>Minimum Rating Required</t>
  </si>
  <si>
    <t>Fitch long-term: A or Fitch short term F1
Moodys long term A3 or Moodys short term P1</t>
  </si>
  <si>
    <t>Fitch long-term: A or Fitch short term F1
Moody's long Senior unsecured debt rating: A3</t>
  </si>
  <si>
    <t>Fitch long-term: BBB or Fitch short term F3
Moody's Senior unsecured debt rating: Baa3</t>
  </si>
  <si>
    <t xml:space="preserve">Fitch long-term: A or Fitch short term F1
Moody's long-term: A3
</t>
  </si>
  <si>
    <t>Weighted Average Rate</t>
  </si>
  <si>
    <t>Opening Reserve Ledger Balance</t>
  </si>
  <si>
    <t>Debit to Excess Principal Fund</t>
  </si>
  <si>
    <t>Opening Sellers Note Balance</t>
  </si>
  <si>
    <t>Closing Sellers Note Balance</t>
  </si>
  <si>
    <t>Breach Remedy (if applicable)</t>
  </si>
  <si>
    <t>Required Rating  (Initial Rating Event: Moody's / Fitch)</t>
  </si>
  <si>
    <t xml:space="preserve">     Transfer to Funding note principal portion for any Funding Note Principal Shortfall</t>
  </si>
  <si>
    <t xml:space="preserve">     Repayment of Seller's Note Portion</t>
  </si>
  <si>
    <t xml:space="preserve">     Transfer to Funding Note Revenue Proportion from Sellers' Note Revenue Portion</t>
  </si>
  <si>
    <t xml:space="preserve">     Transfer to Funding Note Revenue Proportion from any Payment Holiday Revenue Shortfall Amount</t>
  </si>
  <si>
    <t>h) on each Note Payment Date in respect of each Series and Class of Notes that are not Monthly Notes, any amounts standing to the credit of the Interest    Provision Fund</t>
  </si>
  <si>
    <t xml:space="preserve">k) The proceeds of any further drawdown under the Class Z(S) VFN To ensure the Actual Subordination Amount is equal to the Required Subordination amount </t>
  </si>
  <si>
    <t xml:space="preserve">   provided, in each case, that the Principal Amount Outstanding of the Seller's 
  Note is at all times at least equal to the Minimum Seller's Note Amount</t>
  </si>
  <si>
    <t>Additional receipts from adjustments via sellers note</t>
  </si>
  <si>
    <t>(vi) Following the occurrence of an Asset Trigger Event and/or for so long as a Non-Asset Trigger Event has occurred and is continuing, the remainder to be applied
      as Available Principal Receipts</t>
  </si>
  <si>
    <t xml:space="preserve"> (£)</t>
  </si>
  <si>
    <t>(iii)Transfer to Funding Note Revenue Proportion including any Payment Holiday Revenue Shortfall Amount</t>
  </si>
  <si>
    <t>(i) Pay interest to the Seller's Note</t>
  </si>
  <si>
    <t>(x) Pay Excluded Swap Termination Amounts to any Interest Rate Swap Counterparty or any Currency Swap Counterparties</t>
  </si>
  <si>
    <t>Pool movement - Payment of Principal for repuchases of loans by CBS</t>
  </si>
  <si>
    <t>b)  Pool movement - Payment of Principal for repuchases of loans by CBS</t>
  </si>
  <si>
    <t>c) Income from Authorised Investments</t>
  </si>
  <si>
    <t xml:space="preserve">d) For any Bullet Redemption Notes the amount standing to the credit of each Cash Accumulation Ledger </t>
  </si>
  <si>
    <t xml:space="preserve">e) All other principal amounts standing to the credit of the Principal Ledger </t>
  </si>
  <si>
    <t xml:space="preserve">f) Following the occurrence of an Asset Trigger Event and for as long as a Non-Asset Trigger Event has occurred application of the Funding </t>
  </si>
  <si>
    <t xml:space="preserve">g) Amounts in respect of principal to be received from Currency Swap Counterparties under the Currency Swap Agreements </t>
  </si>
  <si>
    <t>h) all amounts to be credited to the Principal Deficiency Sub-Ledgers pursuant to items (iii) and (v) of the application of the Funding Note Revenue Portion</t>
  </si>
  <si>
    <t>i) Amounts standing to the credit of the Reserve Fund</t>
  </si>
  <si>
    <t xml:space="preserve">j) Amounts standing to the credit of the Excess Principal Fund </t>
  </si>
  <si>
    <t xml:space="preserve">k) Any amounts of a principal nature received from the Seller in respect of any redress payments </t>
  </si>
  <si>
    <t xml:space="preserve">l) The proceeds of any further drawdown under the Class Z(S) VFN To ensure the Actual Subordination Amount is equal to the Required </t>
  </si>
  <si>
    <t>m) the proceeds of any further drawdown under the Class Z(S) VFN to be applied to effect the redemption of Class A Notes or the Seller's Notes</t>
  </si>
  <si>
    <t>n) the proceeds of any further drawdown under the Seller's Note to be applied to effect the redemption of the Class A Notes and/or Class Z (S) VFN</t>
  </si>
  <si>
    <t xml:space="preserve">o) on each Note Payment Date for non Monthly Notes, any amounts standing to the credit of the Principal Provision Fund in respect of such Series </t>
  </si>
  <si>
    <t>Balance at coupon payment</t>
  </si>
  <si>
    <t>a) Delivery of enforcement Notice
b) Insolvency Event in relation to the Seller
c) A breach of obligations by the Seller or Servicer
d) Termination of the Seller's role as Servicer 
e) The Seller and/or the Issuer being required to perfect legal title to the Mortgage Loans by an order of a court / Change of Law / by a regulatory authority of which the Seller is a member
f) Security Trustee, in jeopardy
g) Seller's CET1 ratio drops below 6.0 percent</t>
  </si>
  <si>
    <t>The Issuer (with the consent of the Note Trustee) or, following the service of an Enforcement Notice, the Note Trustee may decide that the Borrowers will be notified of the sale of the Loans to the Issuer and legal title to the Mortgage Portfolio will be transferred to the Issuer.
Following the occurrence of an Insolvency Event in relation to the Seller, the Servicer will not set the Issuer Standard Variable Rate below SONIA plus 2 percent per annum.</t>
  </si>
  <si>
    <t>HSBC UK BANK PLC</t>
  </si>
  <si>
    <t>Basket of rates (although no LIBOR exposure)</t>
  </si>
  <si>
    <t>Following the occurrence of an Asset Trigger Event and/or for as long as a Non-Asset Trigger Event  is continuing
(i) all Bullet Redemption Notes and Controlled Amortisation Notes will become Pass-Through Redemption Notes
(ii) while an Asset Trigger Event has occurred (but not while a Non-Asset Trigger Event is continuing), interest on all Class A Notes and Sub-Classes of Class A Notes in each Series will be determined and paid on a monthly basis
(iii)principal on all Class A Notes and Sub-Classes of Class A Notes in each Series will be paid:
(a) if an Asset Trigger Event has occurred, in no order of priority among them but in proportion to the respective amounts due; or
(b) if a Non-Asset Trigger Event is continuing but an Asset Trigger Event has not occurred, in the following order of priority:
      (A) first, in the order of their Final Maturity Date, beginning with the earliest such date (and if two or more Series of Class A Notes have the same Final Maturity Date, in proportion to the respective amounts due), any Class A Notes with Final  Maturity Dates falling within 5 years from the date on which the respective Non- Asset Trigger Event has occurred; and
      (B) second, in no order of priority among them but in proportion to the respective  amounts due, the remaining Class A Notes with Final Maturity Dates falling 5 years or later from the date on which the respective Non-Asset Trigger Event has  occurred;
(iv) on each Payment Date, the Issuer will be required to apply Available Principal Receipts in accordance with the Priority of Payment set out under "Credit Structure and Cashflows – Allocation and distribution of Available Principal Receipts - Application of Available Principal Receipts following the occurrence of an Asset Trigger Event or for so long as a Non-Asset Trigger Event is continuing but prior to the delivery of an Enforcement Notice"
(v) following the occurrence of an Asset Trigger Event, the Seller will be required to repurchase any Mortgage Loans in respect of which a Further Advance was granted or a Product Switch was made following such occurrence; and
(vi) for as long as a Non-Asset Trigger Event is continuing, and provided that a Sale Period is still continuing, the purchase of any Additional Mortgage Portfolio, any Further Advancesor paying further consideration in respect of any Flexible Feature Payments can be funded solely by drawings under the Seller's Note.</t>
  </si>
  <si>
    <t>Within 60 days of the breach, one of the following will occur: 
(a) the Transaction Account may be closed by, or on behalf of, the Issuer and all amounts standing to the credit thereof will be transferred by, or on behalf of, the Issuer to accounts held with a financial institution which satisfies the required Swap Collateral Account Bank Minimum Required Rating, or 
(b) a guarantee of such Swap Collateral Account Bank's obligations under the relevant Swap Collateral Account Bank Agreement may be obtained from a financial institution which satisfies the required Swap Collateral Account Bank  Minimum Required Rating, or
(c) a Rating Agency Confirmation will be obtained or the relevant Swap Collateral Account Bank will take such other actions as may be reasonably requested by the parties to the Swap Collateral Account Bank Agreement (other than the Security Trustee) to ensure that the rating of the Class A Notes immediately prior to the  breach is not adversely affected by the breach.</t>
  </si>
  <si>
    <t>i) Proceeds of any further drawdowns under the Class Z(R) VFN which may be applied by the Issuer fro the purposes of reducing any debt 
entries on any Principal Deficiency Sub-Ledger</t>
  </si>
  <si>
    <t>Economic Master Issuer 2021-1-A1</t>
  </si>
  <si>
    <t>XS2347638574</t>
  </si>
  <si>
    <t>XS2347637840</t>
  </si>
  <si>
    <t>A1-2020</t>
  </si>
  <si>
    <t>A2-2020</t>
  </si>
  <si>
    <t>A1-2021</t>
  </si>
  <si>
    <t>NR*  /  A2  /  A-</t>
  </si>
  <si>
    <t>NR*  /  P-1  /  F1</t>
  </si>
  <si>
    <t>A+  /  A1  /  AA-</t>
  </si>
  <si>
    <t>A-1  /  P-1  /  F1+</t>
  </si>
  <si>
    <t>A+  /  Aa3  /  AA-</t>
  </si>
  <si>
    <t>A-1   /  P-1  /  F1</t>
  </si>
  <si>
    <t>Deposit Set-Off Protection Excess Amount as at 30/06/2021</t>
  </si>
  <si>
    <t>*</t>
  </si>
  <si>
    <t>* Buy to Let mortgages are due to product switches and have since been repurchased.</t>
  </si>
  <si>
    <t>A2  /  A-</t>
  </si>
  <si>
    <t>P-1  /  F1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</si>
</sst>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44" formatCode="_-&quot;£&quot;* #,##0.00_-;\-&quot;£&quot;* #,##0.00_-;_-&quot;£&quot;* &quot;-&quot;??_-;_-@_-"/>
    <numFmt numFmtId="43" formatCode="_-* #,##0.00_-;\-* #,##0.00_-;_-* &quot;-&quot;??_-;_-@_-"/>
    <numFmt numFmtId="164" formatCode="&quot;£&quot;#,##0_);[Red]\(&quot;£&quot;#,##0\)"/>
    <numFmt numFmtId="168" formatCode="_(&quot;£&quot;* #,##0.00_);_(&quot;£&quot;* \(#,##0.00\);_(&quot;£&quot;* &quot;-&quot;??_);_(@_)"/>
    <numFmt numFmtId="169" formatCode="_(* #,##0.00_);_(* \(#,##0.00\);_(* &quot;-&quot;??_);_(@_)"/>
    <numFmt numFmtId="170" formatCode="_-&quot;£&quot;* #,##0_-;\-&quot;£&quot;* #,##0_-;_-&quot;£&quot;* &quot;-&quot;??_-;_-@_-"/>
    <numFmt numFmtId="171" formatCode="0.0%"/>
    <numFmt numFmtId="172" formatCode="_-* #,##0_-;\-* #,##0_-;_-* &quot;-&quot;??_-;_-@_-"/>
    <numFmt numFmtId="174" formatCode="0.0"/>
    <numFmt numFmtId="175" formatCode="dd/mm/yyyy;@"/>
    <numFmt numFmtId="176" formatCode="#,##0\ ;[Red]\(#,##0\);&quot;0 &quot;"/>
    <numFmt numFmtId="177" formatCode="#,##0\ ;[Red]\(#,##0\);&quot;- &quot;"/>
    <numFmt numFmtId="178" formatCode="&quot;£&quot;#,##0"/>
    <numFmt numFmtId="180" formatCode="#,##0.00_);\(#,##0.00\);&quot;-&quot;??_)"/>
    <numFmt numFmtId="181" formatCode="#,##0_);\(#,##0\);&quot;-&quot;_)"/>
    <numFmt numFmtId="182" formatCode="#,##0.0_);\(#,##0.0\);&quot;-&quot;?_)"/>
    <numFmt numFmtId="183" formatCode="#,##0.000_);\(#,##0.000\);&quot;-&quot;???_)"/>
    <numFmt numFmtId="184" formatCode="#,##0.0000_);\(#,##0.0000\);&quot;-&quot;????_)"/>
    <numFmt numFmtId="185" formatCode="_-* #,##0.00\ &quot;Pts&quot;_-;\-* #,##0.00\ &quot;Pts&quot;_-;_-* &quot;-&quot;??\ &quot;Pts&quot;_-;_-@_-"/>
    <numFmt numFmtId="186" formatCode="0;[Red]0"/>
    <numFmt numFmtId="187" formatCode="_-* #,##0\ _P_t_s_-;\-* #,##0\ _P_t_s_-;_-* &quot;-&quot;\ _P_t_s_-;_-@_-"/>
    <numFmt numFmtId="188" formatCode="_-* #,##0.00\ _P_t_s_-;\-* #,##0.00\ _P_t_s_-;_-* &quot;-&quot;??\ _P_t_s_-;_-@_-"/>
    <numFmt numFmtId="189" formatCode="yyddmm"/>
    <numFmt numFmtId="190" formatCode="dd\-mmm\-yy_)"/>
    <numFmt numFmtId="191" formatCode="\$#,##0.00_);\(\$#,##0.00\)"/>
    <numFmt numFmtId="192" formatCode="\$#,##0_);\(\$#,##0\)"/>
    <numFmt numFmtId="193" formatCode="&quot;$&quot;#,##0;[Red]\-&quot;$&quot;#,##0"/>
    <numFmt numFmtId="194" formatCode="#,##0;\(#,##0\)"/>
    <numFmt numFmtId="195" formatCode="0.0000%"/>
    <numFmt numFmtId="196" formatCode="#,##0_);\(#,##0\);\-"/>
    <numFmt numFmtId="197" formatCode="#,##0_);\(#,##0\);\-\ "/>
    <numFmt numFmtId="198" formatCode="#,##0\ ;\(#,##0\);&quot;- &quot;"/>
    <numFmt numFmtId="199" formatCode="0.0%_);\-0.0%;\-\ "/>
    <numFmt numFmtId="200" formatCode="&quot;£&quot;#,##0\ "/>
    <numFmt numFmtId="201" formatCode="0.00000%"/>
    <numFmt numFmtId="207" formatCode="#,##0&quot;*&quot;"/>
    <numFmt numFmtId="208" formatCode="#,##0.0000\ ;[Red]\(#,##0.0000\);&quot;0 &quot;"/>
    <numFmt numFmtId="218" formatCode="#,##0.000000"/>
    <numFmt numFmtId="220" formatCode="&quot;£&quot;#,##0.00"/>
    <numFmt numFmtId="230" formatCode="d\ mmm\ yyyy"/>
    <numFmt numFmtId="231" formatCode="dd\ mmm\ yyyy"/>
    <numFmt numFmtId="232" formatCode="d\ mmm\ yyyy;@"/>
    <numFmt numFmtId="235" formatCode="@\ &quot; (to date)&quot;"/>
    <numFmt numFmtId="236" formatCode="@&quot; (current month)&quot;"/>
    <numFmt numFmtId="241" formatCode="#,##0.000\ ;[Red]\(#,##0.000\);&quot;0 &quot;"/>
    <numFmt numFmtId="245" formatCode="[$-F800]dddd\,\ mmmm\ dd\,\ yyyy"/>
    <numFmt numFmtId="250" formatCode="#,##0.00000000000\ ;[Red]\(#,##0.00000000000\);&quot;0 &quot;"/>
    <numFmt numFmtId="251" formatCode="#,##0.00000\ ;[Red]\(#,##0.00000\);&quot;0 &quot;"/>
    <numFmt numFmtId="259" formatCode="0.00%_);\-0.00%;\-\ "/>
  </numFmts>
  <fonts count="10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Arial "/>
    </font>
    <font>
      <sz val="11"/>
      <color indexed="8"/>
      <name val="Calibri"/>
      <family val="2"/>
    </font>
    <font>
      <sz val="11"/>
      <color indexed="9"/>
      <name val="Calibri"/>
      <family val="2"/>
    </font>
    <font>
      <sz val="8"/>
      <name val="Times New Roman"/>
      <family val="1"/>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sz val="8"/>
      <name val="Arial"/>
      <family val="2"/>
    </font>
    <font>
      <b/>
      <sz val="12"/>
      <name val="Arial"/>
      <family val="2"/>
    </font>
    <font>
      <b/>
      <sz val="15"/>
      <color indexed="56"/>
      <name val="Calibri"/>
      <family val="2"/>
    </font>
    <font>
      <b/>
      <sz val="13"/>
      <color indexed="56"/>
      <name val="Calibri"/>
      <family val="2"/>
    </font>
    <font>
      <b/>
      <sz val="11"/>
      <color indexed="56"/>
      <name val="Calibri"/>
      <family val="2"/>
    </font>
    <font>
      <sz val="10"/>
      <color indexed="11"/>
      <name val="Times New Roman"/>
      <family val="1"/>
    </font>
    <font>
      <sz val="11"/>
      <color indexed="52"/>
      <name val="Calibri"/>
      <family val="2"/>
    </font>
    <font>
      <sz val="11"/>
      <color indexed="60"/>
      <name val="Calibri"/>
      <family val="2"/>
    </font>
    <font>
      <b/>
      <i/>
      <sz val="16"/>
      <name val="Helv"/>
    </font>
    <font>
      <sz val="10"/>
      <name val="Arial"/>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name val="Tms Rmn"/>
    </font>
    <font>
      <sz val="10"/>
      <name val="MS Sans Serif"/>
      <family val="2"/>
    </font>
    <font>
      <b/>
      <sz val="10"/>
      <name val="MS Sans Serif"/>
      <family val="2"/>
    </font>
    <font>
      <sz val="10"/>
      <name val="Times New Roman"/>
      <family val="1"/>
    </font>
    <font>
      <b/>
      <sz val="18"/>
      <color indexed="56"/>
      <name val="Cambria"/>
      <family val="2"/>
    </font>
    <font>
      <b/>
      <sz val="11"/>
      <color indexed="8"/>
      <name val="Calibri"/>
      <family val="2"/>
    </font>
    <font>
      <sz val="11"/>
      <color indexed="10"/>
      <name val="Calibri"/>
      <family val="2"/>
    </font>
    <font>
      <b/>
      <sz val="36"/>
      <color indexed="9"/>
      <name val="Arial"/>
      <family val="2"/>
    </font>
    <font>
      <sz val="36"/>
      <name val="Arial"/>
      <family val="2"/>
    </font>
    <font>
      <b/>
      <sz val="24"/>
      <color indexed="9"/>
      <name val="Arial"/>
      <family val="2"/>
    </font>
    <font>
      <sz val="24"/>
      <name val="Arial"/>
      <family val="2"/>
    </font>
    <font>
      <sz val="12"/>
      <color indexed="18"/>
      <name val="Arial"/>
      <family val="2"/>
    </font>
    <font>
      <sz val="12"/>
      <name val="Arial"/>
      <family val="2"/>
    </font>
    <font>
      <sz val="12"/>
      <color indexed="8"/>
      <name val="Arial"/>
      <family val="2"/>
    </font>
    <font>
      <sz val="12"/>
      <color indexed="10"/>
      <name val="Arial"/>
      <family val="2"/>
    </font>
    <font>
      <b/>
      <sz val="12"/>
      <color indexed="8"/>
      <name val="Arial"/>
      <family val="2"/>
    </font>
    <font>
      <sz val="12"/>
      <name val="Verdana"/>
      <family val="2"/>
    </font>
    <font>
      <b/>
      <i/>
      <sz val="12"/>
      <name val="Arial"/>
      <family val="2"/>
    </font>
    <font>
      <sz val="10"/>
      <name val="Verdana"/>
      <family val="2"/>
    </font>
    <font>
      <b/>
      <i/>
      <sz val="12"/>
      <color indexed="9"/>
      <name val="Arial"/>
      <family val="2"/>
    </font>
    <font>
      <b/>
      <sz val="10"/>
      <name val="Arial"/>
      <family val="2"/>
    </font>
    <font>
      <sz val="10"/>
      <name val="Arial"/>
      <family val="2"/>
    </font>
    <font>
      <b/>
      <sz val="12"/>
      <color indexed="10"/>
      <name val="Arial"/>
      <family val="2"/>
    </font>
    <font>
      <sz val="12"/>
      <color indexed="12"/>
      <name val="Arial"/>
      <family val="2"/>
    </font>
    <font>
      <sz val="12"/>
      <color indexed="10"/>
      <name val="Verdana"/>
      <family val="2"/>
    </font>
    <font>
      <sz val="12"/>
      <name val="Arial"/>
      <family val="2"/>
    </font>
    <font>
      <sz val="12"/>
      <color indexed="8"/>
      <name val="Times New Roman"/>
      <family val="1"/>
    </font>
    <font>
      <i/>
      <sz val="20"/>
      <color indexed="9"/>
      <name val="Arial"/>
      <family val="2"/>
    </font>
    <font>
      <sz val="10"/>
      <name val="Calibri"/>
      <family val="2"/>
      <scheme val="minor"/>
    </font>
    <font>
      <b/>
      <sz val="10"/>
      <name val="Calibri"/>
      <family val="2"/>
      <scheme val="minor"/>
    </font>
    <font>
      <u/>
      <sz val="10"/>
      <name val="Calibri"/>
      <family val="2"/>
      <scheme val="minor"/>
    </font>
    <font>
      <i/>
      <sz val="10"/>
      <name val="Calibri"/>
      <family val="2"/>
      <scheme val="minor"/>
    </font>
    <font>
      <b/>
      <sz val="11"/>
      <name val="Calibri"/>
      <family val="2"/>
      <scheme val="minor"/>
    </font>
    <font>
      <b/>
      <sz val="11"/>
      <color theme="3"/>
      <name val="Calibri"/>
      <family val="2"/>
      <scheme val="minor"/>
    </font>
    <font>
      <b/>
      <sz val="18"/>
      <color theme="3"/>
      <name val="Cambria"/>
      <family val="2"/>
      <scheme val="major"/>
    </font>
    <font>
      <i/>
      <sz val="11"/>
      <color rgb="FF7F7F7F"/>
      <name val="Calibri"/>
      <family val="2"/>
      <scheme val="minor"/>
    </font>
    <font>
      <b/>
      <sz val="12"/>
      <name val="Calibri"/>
      <family val="2"/>
      <scheme val="minor"/>
    </font>
    <font>
      <b/>
      <sz val="9"/>
      <color indexed="81"/>
      <name val="Tahoma"/>
      <family val="2"/>
    </font>
    <font>
      <sz val="9"/>
      <color indexed="81"/>
      <name val="Tahoma"/>
      <family val="2"/>
    </font>
    <font>
      <b/>
      <u/>
      <sz val="10"/>
      <name val="Calibri"/>
      <family val="2"/>
      <scheme val="minor"/>
    </font>
    <font>
      <b/>
      <sz val="16"/>
      <name val="Cambria"/>
      <family val="2"/>
    </font>
    <font>
      <b/>
      <u/>
      <sz val="11"/>
      <name val="Calibri"/>
      <family val="2"/>
      <scheme val="minor"/>
    </font>
    <font>
      <i/>
      <sz val="11"/>
      <color indexed="55"/>
      <name val="Calibri"/>
      <family val="2"/>
    </font>
    <font>
      <b/>
      <sz val="15"/>
      <color indexed="22"/>
      <name val="Calibri"/>
      <family val="2"/>
    </font>
    <font>
      <b/>
      <sz val="13"/>
      <color indexed="22"/>
      <name val="Calibri"/>
      <family val="2"/>
    </font>
    <font>
      <b/>
      <sz val="11"/>
      <color indexed="22"/>
      <name val="Calibri"/>
      <family val="2"/>
    </font>
    <font>
      <sz val="11"/>
      <color indexed="62"/>
      <name val="Calibri"/>
      <family val="2"/>
    </font>
    <font>
      <b/>
      <sz val="18"/>
      <color indexed="22"/>
      <name val="Cambria"/>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1"/>
      <color theme="1"/>
      <name val="Arial"/>
      <family val="2"/>
    </font>
    <font>
      <sz val="12"/>
      <color rgb="FFFF0000"/>
      <name val="Arial"/>
      <family val="2"/>
    </font>
    <font>
      <b/>
      <sz val="12"/>
      <color theme="1"/>
      <name val="Arial"/>
      <family val="2"/>
    </font>
    <font>
      <sz val="12"/>
      <color theme="1"/>
      <name val="Arial"/>
      <family val="2"/>
    </font>
    <font>
      <sz val="11"/>
      <name val="Arial"/>
      <family val="2"/>
    </font>
  </fonts>
  <fills count="7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mediumGray">
        <fgColor indexed="22"/>
      </patternFill>
    </fill>
    <fill>
      <patternFill patternType="gray0625"/>
    </fill>
    <fill>
      <patternFill patternType="solid">
        <fgColor indexed="8"/>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99"/>
        <bgColor indexed="64"/>
      </patternFill>
    </fill>
    <fill>
      <patternFill patternType="solid">
        <fgColor theme="0"/>
        <bgColor indexed="64"/>
      </patternFill>
    </fill>
    <fill>
      <patternFill patternType="solid">
        <fgColor theme="4"/>
        <bgColor indexed="64"/>
      </patternFill>
    </fill>
    <fill>
      <patternFill patternType="solid">
        <fgColor indexed="9"/>
      </patternFill>
    </fill>
    <fill>
      <patternFill patternType="solid">
        <fgColor indexed="34"/>
      </patternFill>
    </fill>
    <fill>
      <patternFill patternType="solid">
        <fgColor indexed="41"/>
      </patternFill>
    </fill>
    <fill>
      <patternFill patternType="solid">
        <fgColor indexed="35"/>
      </patternFill>
    </fill>
    <fill>
      <patternFill patternType="solid">
        <fgColor indexed="28"/>
      </patternFill>
    </fill>
    <fill>
      <patternFill patternType="solid">
        <fgColor indexed="5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4.9989318521683403E-2"/>
        <bgColor indexed="64"/>
      </patternFill>
    </fill>
  </fills>
  <borders count="10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2"/>
      </top>
      <bottom style="double">
        <color indexed="62"/>
      </bottom>
      <diagonal/>
    </border>
    <border>
      <left/>
      <right/>
      <top style="double">
        <color indexed="18"/>
      </top>
      <bottom style="thin">
        <color indexed="18"/>
      </bottom>
      <diagonal/>
    </border>
    <border>
      <left style="thin">
        <color indexed="18"/>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thin">
        <color indexed="18"/>
      </top>
      <bottom style="double">
        <color indexed="18"/>
      </bottom>
      <diagonal/>
    </border>
    <border>
      <left/>
      <right style="thin">
        <color indexed="18"/>
      </right>
      <top style="thin">
        <color indexed="18"/>
      </top>
      <bottom style="double">
        <color indexed="18"/>
      </bottom>
      <diagonal/>
    </border>
    <border>
      <left style="thin">
        <color indexed="18"/>
      </left>
      <right style="thin">
        <color indexed="18"/>
      </right>
      <top style="double">
        <color indexed="18"/>
      </top>
      <bottom style="thin">
        <color indexed="18"/>
      </bottom>
      <diagonal/>
    </border>
    <border>
      <left style="thin">
        <color indexed="18"/>
      </left>
      <right style="thin">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right/>
      <top style="double">
        <color indexed="18"/>
      </top>
      <bottom/>
      <diagonal/>
    </border>
    <border>
      <left/>
      <right style="thin">
        <color indexed="18"/>
      </right>
      <top style="double">
        <color indexed="18"/>
      </top>
      <bottom/>
      <diagonal/>
    </border>
    <border>
      <left/>
      <right/>
      <top/>
      <bottom style="thin">
        <color indexed="18"/>
      </bottom>
      <diagonal/>
    </border>
    <border>
      <left/>
      <right/>
      <top style="thin">
        <color indexed="18"/>
      </top>
      <bottom/>
      <diagonal/>
    </border>
    <border>
      <left style="thin">
        <color indexed="18"/>
      </left>
      <right style="thin">
        <color indexed="18"/>
      </right>
      <top/>
      <bottom/>
      <diagonal/>
    </border>
    <border>
      <left/>
      <right/>
      <top style="thin">
        <color indexed="18"/>
      </top>
      <bottom style="double">
        <color indexed="18"/>
      </bottom>
      <diagonal/>
    </border>
    <border>
      <left/>
      <right/>
      <top/>
      <bottom style="double">
        <color indexed="18"/>
      </bottom>
      <diagonal/>
    </border>
    <border>
      <left style="thin">
        <color indexed="18"/>
      </left>
      <right/>
      <top style="thin">
        <color indexed="18"/>
      </top>
      <bottom/>
      <diagonal/>
    </border>
    <border>
      <left style="thin">
        <color indexed="18"/>
      </left>
      <right style="thin">
        <color indexed="18"/>
      </right>
      <top style="thin">
        <color indexed="18"/>
      </top>
      <bottom style="double">
        <color indexed="18"/>
      </bottom>
      <diagonal/>
    </border>
    <border>
      <left style="thin">
        <color indexed="32"/>
      </left>
      <right/>
      <top style="double">
        <color indexed="18"/>
      </top>
      <bottom/>
      <diagonal/>
    </border>
    <border>
      <left style="thin">
        <color indexed="32"/>
      </left>
      <right/>
      <top/>
      <bottom/>
      <diagonal/>
    </border>
    <border>
      <left style="thin">
        <color indexed="32"/>
      </left>
      <right/>
      <top/>
      <bottom style="double">
        <color indexed="18"/>
      </bottom>
      <diagonal/>
    </border>
    <border>
      <left style="thin">
        <color indexed="18"/>
      </left>
      <right style="thin">
        <color indexed="18"/>
      </right>
      <top style="thin">
        <color indexed="18"/>
      </top>
      <bottom/>
      <diagonal/>
    </border>
    <border>
      <left style="thin">
        <color indexed="18"/>
      </left>
      <right/>
      <top/>
      <bottom style="double">
        <color indexed="18"/>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right/>
      <top/>
      <bottom style="double">
        <color indexed="62"/>
      </bottom>
      <diagonal/>
    </border>
    <border>
      <left style="thin">
        <color indexed="18"/>
      </left>
      <right/>
      <top/>
      <bottom style="double">
        <color indexed="62"/>
      </bottom>
      <diagonal/>
    </border>
    <border>
      <left/>
      <right/>
      <top/>
      <bottom style="thin">
        <color indexed="64"/>
      </bottom>
      <diagonal/>
    </border>
    <border>
      <left/>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64"/>
      </left>
      <right/>
      <top/>
      <bottom/>
      <diagonal/>
    </border>
    <border>
      <left style="thin">
        <color indexed="64"/>
      </left>
      <right style="thin">
        <color indexed="18"/>
      </right>
      <top style="double">
        <color indexed="18"/>
      </top>
      <bottom style="thin">
        <color indexed="18"/>
      </bottom>
      <diagonal/>
    </border>
    <border>
      <left/>
      <right style="thin">
        <color indexed="62"/>
      </right>
      <top/>
      <bottom/>
      <diagonal/>
    </border>
    <border>
      <left/>
      <right/>
      <top/>
      <bottom style="medium">
        <color theme="4" tint="0.39997558519241921"/>
      </bottom>
      <diagonal/>
    </border>
    <border>
      <left style="thin">
        <color indexed="55"/>
      </left>
      <right style="thin">
        <color indexed="55"/>
      </right>
      <top style="thin">
        <color indexed="55"/>
      </top>
      <bottom style="thin">
        <color indexed="55"/>
      </bottom>
      <diagonal/>
    </border>
    <border>
      <left/>
      <right/>
      <top/>
      <bottom style="thick">
        <color indexed="35"/>
      </bottom>
      <diagonal/>
    </border>
    <border>
      <left/>
      <right/>
      <top/>
      <bottom style="medium">
        <color indexed="49"/>
      </bottom>
      <diagonal/>
    </border>
    <border>
      <left style="thin">
        <color indexed="35"/>
      </left>
      <right style="thin">
        <color indexed="35"/>
      </right>
      <top style="thin">
        <color indexed="35"/>
      </top>
      <bottom style="thin">
        <color indexed="35"/>
      </bottom>
      <diagonal/>
    </border>
    <border>
      <left/>
      <right/>
      <top style="thin">
        <color indexed="22"/>
      </top>
      <bottom style="double">
        <color indexed="2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18"/>
      </top>
      <bottom/>
      <diagonal/>
    </border>
    <border>
      <left style="thin">
        <color indexed="64"/>
      </left>
      <right style="thin">
        <color indexed="64"/>
      </right>
      <top style="thin">
        <color indexed="18"/>
      </top>
      <bottom/>
      <diagonal/>
    </border>
    <border>
      <left style="thin">
        <color indexed="18"/>
      </left>
      <right/>
      <top style="double">
        <color indexed="64"/>
      </top>
      <bottom/>
      <diagonal/>
    </border>
    <border>
      <left style="thin">
        <color indexed="62"/>
      </left>
      <right/>
      <top/>
      <bottom/>
      <diagonal/>
    </border>
    <border>
      <left style="thin">
        <color rgb="FF002060"/>
      </left>
      <right style="thin">
        <color indexed="18"/>
      </right>
      <top style="thin">
        <color indexed="18"/>
      </top>
      <bottom/>
      <diagonal/>
    </border>
    <border>
      <left style="thin">
        <color indexed="62"/>
      </left>
      <right/>
      <top style="thin">
        <color indexed="62"/>
      </top>
      <bottom/>
      <diagonal/>
    </border>
    <border>
      <left/>
      <right style="thin">
        <color indexed="62"/>
      </right>
      <top style="thin">
        <color indexed="62"/>
      </top>
      <bottom/>
      <diagonal/>
    </border>
    <border>
      <left style="thin">
        <color indexed="62"/>
      </left>
      <right/>
      <top style="thin">
        <color indexed="18"/>
      </top>
      <bottom/>
      <diagonal/>
    </border>
    <border>
      <left style="thin">
        <color indexed="62"/>
      </left>
      <right style="thin">
        <color indexed="62"/>
      </right>
      <top style="thin">
        <color indexed="18"/>
      </top>
      <bottom/>
      <diagonal/>
    </border>
    <border>
      <left style="thin">
        <color indexed="64"/>
      </left>
      <right/>
      <top style="thin">
        <color indexed="18"/>
      </top>
      <bottom style="thin">
        <color indexed="18"/>
      </bottom>
      <diagonal/>
    </border>
    <border>
      <left style="thin">
        <color rgb="FF333399"/>
      </left>
      <right style="thin">
        <color rgb="FF333399"/>
      </right>
      <top/>
      <bottom/>
      <diagonal/>
    </border>
    <border>
      <left style="thin">
        <color rgb="FF333399"/>
      </left>
      <right style="thin">
        <color rgb="FF333399"/>
      </right>
      <top style="thin">
        <color indexed="18"/>
      </top>
      <bottom/>
      <diagonal/>
    </border>
    <border>
      <left style="thin">
        <color rgb="FF333399"/>
      </left>
      <right/>
      <top style="thin">
        <color indexed="18"/>
      </top>
      <bottom/>
      <diagonal/>
    </border>
    <border>
      <left/>
      <right style="thin">
        <color rgb="FF333399"/>
      </right>
      <top style="thin">
        <color indexed="18"/>
      </top>
      <bottom/>
      <diagonal/>
    </border>
    <border>
      <left style="thin">
        <color rgb="FF333399"/>
      </left>
      <right/>
      <top/>
      <bottom/>
      <diagonal/>
    </border>
    <border>
      <left/>
      <right style="thin">
        <color rgb="FF333399"/>
      </right>
      <top/>
      <bottom/>
      <diagonal/>
    </border>
    <border>
      <left/>
      <right style="thin">
        <color indexed="18"/>
      </right>
      <top style="thin">
        <color rgb="FF333399"/>
      </top>
      <bottom/>
      <diagonal/>
    </border>
    <border>
      <left style="thin">
        <color indexed="18"/>
      </left>
      <right style="thin">
        <color indexed="18"/>
      </right>
      <top style="double">
        <color indexed="18"/>
      </top>
      <bottom style="thin">
        <color rgb="FF333399"/>
      </bottom>
      <diagonal/>
    </border>
    <border>
      <left style="thin">
        <color indexed="18"/>
      </left>
      <right style="thin">
        <color rgb="FF333399"/>
      </right>
      <top/>
      <bottom style="thin">
        <color indexed="18"/>
      </bottom>
      <diagonal/>
    </border>
    <border>
      <left style="thin">
        <color indexed="18"/>
      </left>
      <right style="thin">
        <color rgb="FF333399"/>
      </right>
      <top/>
      <bottom/>
      <diagonal/>
    </border>
    <border>
      <left/>
      <right style="thin">
        <color rgb="FF333399"/>
      </right>
      <top/>
      <bottom style="thin">
        <color indexed="18"/>
      </bottom>
      <diagonal/>
    </border>
    <border>
      <left style="thin">
        <color indexed="64"/>
      </left>
      <right/>
      <top/>
      <bottom style="thin">
        <color indexed="18"/>
      </bottom>
      <diagonal/>
    </border>
    <border>
      <left style="thin">
        <color rgb="FF333399"/>
      </left>
      <right style="thin">
        <color indexed="64"/>
      </right>
      <top/>
      <bottom/>
      <diagonal/>
    </border>
    <border>
      <left style="thin">
        <color rgb="FF7030A0"/>
      </left>
      <right/>
      <top/>
      <bottom style="thin">
        <color indexed="18"/>
      </bottom>
      <diagonal/>
    </border>
    <border>
      <left style="thin">
        <color indexed="64"/>
      </left>
      <right style="thin">
        <color rgb="FF333399"/>
      </right>
      <top/>
      <bottom/>
      <diagonal/>
    </border>
    <border>
      <left/>
      <right style="thin">
        <color rgb="FF333399"/>
      </right>
      <top style="double">
        <color indexed="18"/>
      </top>
      <bottom style="thin">
        <color indexed="18"/>
      </bottom>
      <diagonal/>
    </border>
    <border>
      <left style="thin">
        <color rgb="FF333399"/>
      </left>
      <right style="thin">
        <color rgb="FF333399"/>
      </right>
      <top style="double">
        <color indexed="18"/>
      </top>
      <bottom style="thin">
        <color indexed="18"/>
      </bottom>
      <diagonal/>
    </border>
    <border>
      <left/>
      <right/>
      <top style="double">
        <color rgb="FF333399"/>
      </top>
      <bottom/>
      <diagonal/>
    </border>
    <border>
      <left style="thin">
        <color indexed="18"/>
      </left>
      <right style="thin">
        <color indexed="18"/>
      </right>
      <top/>
      <bottom style="double">
        <color indexed="64"/>
      </bottom>
      <diagonal/>
    </border>
    <border>
      <left/>
      <right style="thin">
        <color indexed="64"/>
      </right>
      <top style="thin">
        <color indexed="18"/>
      </top>
      <bottom style="thin">
        <color rgb="FF333399"/>
      </bottom>
      <diagonal/>
    </border>
    <border>
      <left/>
      <right style="thin">
        <color indexed="64"/>
      </right>
      <top/>
      <bottom style="double">
        <color indexed="64"/>
      </bottom>
      <diagonal/>
    </border>
    <border>
      <left style="thin">
        <color indexed="64"/>
      </left>
      <right style="thin">
        <color indexed="64"/>
      </right>
      <top style="thin">
        <color rgb="FF333399"/>
      </top>
      <bottom style="double">
        <color indexed="64"/>
      </bottom>
      <diagonal/>
    </border>
    <border>
      <left style="thin">
        <color indexed="64"/>
      </left>
      <right style="thin">
        <color indexed="64"/>
      </right>
      <top style="thin">
        <color indexed="64"/>
      </top>
      <bottom style="thin">
        <color rgb="FF333399"/>
      </bottom>
      <diagonal/>
    </border>
    <border>
      <left style="thin">
        <color indexed="64"/>
      </left>
      <right/>
      <top style="thin">
        <color indexed="18"/>
      </top>
      <bottom style="thin">
        <color rgb="FF333399"/>
      </bottom>
      <diagonal/>
    </border>
    <border>
      <left style="thin">
        <color indexed="64"/>
      </left>
      <right/>
      <top/>
      <bottom style="double">
        <color indexed="64"/>
      </bottom>
      <diagonal/>
    </border>
    <border>
      <left/>
      <right/>
      <top/>
      <bottom style="double">
        <color indexed="64"/>
      </bottom>
      <diagonal/>
    </border>
    <border>
      <left/>
      <right style="thin">
        <color rgb="FF333399"/>
      </right>
      <top/>
      <bottom style="double">
        <color indexed="64"/>
      </bottom>
      <diagonal/>
    </border>
    <border>
      <left style="thin">
        <color rgb="FF333399"/>
      </left>
      <right style="thin">
        <color rgb="FF333399"/>
      </right>
      <top/>
      <bottom style="double">
        <color indexed="64"/>
      </bottom>
      <diagonal/>
    </border>
  </borders>
  <cellStyleXfs count="611">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0" borderId="0">
      <alignment horizontal="center" wrapText="1"/>
      <protection locked="0"/>
    </xf>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176"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80" fontId="10" fillId="0" borderId="0" applyFont="0" applyFill="0" applyBorder="0" applyAlignment="0" applyProtection="0"/>
    <xf numFmtId="168" fontId="10"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38" fontId="22" fillId="22" borderId="0" applyNumberFormat="0" applyBorder="0" applyAlignment="0" applyProtection="0"/>
    <xf numFmtId="0" fontId="23" fillId="0" borderId="3" applyNumberFormat="0" applyAlignment="0" applyProtection="0">
      <alignment horizontal="left" vertical="center"/>
    </xf>
    <xf numFmtId="0" fontId="23" fillId="0" borderId="4">
      <alignment horizontal="left" vertical="center"/>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181" fontId="10" fillId="0" borderId="0" applyFont="0" applyFill="0" applyBorder="0" applyAlignment="0" applyProtection="0"/>
    <xf numFmtId="182" fontId="10" fillId="0" borderId="0" applyFont="0" applyFill="0" applyBorder="0" applyAlignment="0" applyProtection="0"/>
    <xf numFmtId="180" fontId="10" fillId="0" borderId="0" applyFont="0" applyFill="0" applyBorder="0" applyAlignment="0" applyProtection="0"/>
    <xf numFmtId="183" fontId="10" fillId="0" borderId="0" applyFont="0" applyFill="0" applyBorder="0" applyAlignment="0" applyProtection="0"/>
    <xf numFmtId="184" fontId="10" fillId="0" borderId="0" applyFont="0" applyFill="0" applyBorder="0" applyAlignment="0" applyProtection="0"/>
    <xf numFmtId="0" fontId="27" fillId="0" borderId="0" applyFill="0" applyBorder="0">
      <protection locked="0"/>
    </xf>
    <xf numFmtId="10" fontId="22" fillId="23" borderId="8" applyNumberFormat="0" applyBorder="0" applyAlignment="0" applyProtection="0"/>
    <xf numFmtId="0" fontId="28" fillId="0" borderId="9" applyNumberFormat="0" applyFill="0" applyAlignment="0" applyProtection="0"/>
    <xf numFmtId="185" fontId="10" fillId="0" borderId="0" applyFont="0" applyFill="0" applyBorder="0" applyAlignment="0" applyProtection="0"/>
    <xf numFmtId="186" fontId="10" fillId="0" borderId="0" applyFont="0" applyFill="0" applyBorder="0" applyAlignment="0" applyProtection="0"/>
    <xf numFmtId="0" fontId="10" fillId="0" borderId="0" applyFont="0" applyFill="0" applyBorder="0" applyAlignment="0" applyProtection="0"/>
    <xf numFmtId="0" fontId="10" fillId="0" borderId="0" applyFont="0" applyFill="0" applyBorder="0" applyAlignment="0" applyProtection="0"/>
    <xf numFmtId="187" fontId="10" fillId="0" borderId="0" applyFont="0" applyFill="0" applyBorder="0" applyAlignment="0" applyProtection="0"/>
    <xf numFmtId="188" fontId="10" fillId="0" borderId="0" applyFont="0" applyFill="0" applyBorder="0" applyAlignment="0" applyProtection="0"/>
    <xf numFmtId="189" fontId="10" fillId="0" borderId="0" applyFont="0" applyFill="0" applyBorder="0" applyAlignment="0" applyProtection="0"/>
    <xf numFmtId="0" fontId="10" fillId="0" borderId="0" applyFont="0" applyFill="0" applyBorder="0" applyAlignment="0" applyProtection="0"/>
    <xf numFmtId="0" fontId="29" fillId="24" borderId="0" applyNumberFormat="0" applyBorder="0" applyAlignment="0" applyProtection="0"/>
    <xf numFmtId="0" fontId="58" fillId="0" borderId="0"/>
    <xf numFmtId="190" fontId="30" fillId="0" borderId="0"/>
    <xf numFmtId="0" fontId="10" fillId="0" borderId="0"/>
    <xf numFmtId="0" fontId="31" fillId="25" borderId="10" applyNumberFormat="0" applyFont="0" applyAlignment="0" applyProtection="0"/>
    <xf numFmtId="191" fontId="31" fillId="0" borderId="0" applyFont="0" applyFill="0" applyBorder="0" applyAlignment="0" applyProtection="0"/>
    <xf numFmtId="192" fontId="31" fillId="0" borderId="0" applyFont="0" applyFill="0" applyBorder="0" applyAlignment="0" applyProtection="0"/>
    <xf numFmtId="0" fontId="32" fillId="20" borderId="11" applyNumberFormat="0" applyAlignment="0" applyProtection="0"/>
    <xf numFmtId="40" fontId="33" fillId="26" borderId="0">
      <alignment horizontal="right"/>
    </xf>
    <xf numFmtId="0" fontId="34" fillId="26" borderId="0">
      <alignment horizontal="right"/>
    </xf>
    <xf numFmtId="0" fontId="35" fillId="26" borderId="12"/>
    <xf numFmtId="0" fontId="35" fillId="0" borderId="0" applyBorder="0">
      <alignment horizontal="centerContinuous"/>
    </xf>
    <xf numFmtId="0" fontId="36" fillId="0" borderId="0" applyBorder="0">
      <alignment horizontal="centerContinuous"/>
    </xf>
    <xf numFmtId="14" fontId="15" fillId="0" borderId="0">
      <alignment horizontal="center" wrapText="1"/>
      <protection locked="0"/>
    </xf>
    <xf numFmtId="9" fontId="10" fillId="0" borderId="0" applyFont="0" applyFill="0" applyBorder="0" applyAlignment="0" applyProtection="0"/>
    <xf numFmtId="10" fontId="10" fillId="0" borderId="0" applyFont="0" applyFill="0" applyBorder="0" applyAlignment="0" applyProtection="0"/>
    <xf numFmtId="193" fontId="37" fillId="0" borderId="0"/>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0" fontId="39" fillId="0" borderId="13">
      <alignment horizontal="center"/>
    </xf>
    <xf numFmtId="3" fontId="38" fillId="0" borderId="0" applyFont="0" applyFill="0" applyBorder="0" applyAlignment="0" applyProtection="0"/>
    <xf numFmtId="0" fontId="38" fillId="27" borderId="0" applyNumberFormat="0" applyFont="0" applyBorder="0" applyAlignment="0" applyProtection="0"/>
    <xf numFmtId="0" fontId="40" fillId="28" borderId="0" applyNumberFormat="0" applyFont="0" applyBorder="0" applyAlignment="0" applyProtection="0">
      <alignment horizontal="center"/>
    </xf>
    <xf numFmtId="0" fontId="10" fillId="0" borderId="14"/>
    <xf numFmtId="0" fontId="10" fillId="0" borderId="0">
      <alignment horizontal="left" wrapText="1"/>
    </xf>
    <xf numFmtId="0" fontId="41" fillId="0" borderId="0" applyNumberFormat="0" applyFill="0" applyBorder="0" applyAlignment="0" applyProtection="0"/>
    <xf numFmtId="0" fontId="42" fillId="0" borderId="15" applyNumberFormat="0" applyFill="0" applyAlignment="0" applyProtection="0"/>
    <xf numFmtId="0" fontId="43" fillId="0" borderId="0" applyNumberFormat="0" applyFill="0" applyBorder="0" applyAlignment="0" applyProtection="0"/>
    <xf numFmtId="0" fontId="19" fillId="0" borderId="0">
      <alignment vertical="top"/>
    </xf>
    <xf numFmtId="0" fontId="71" fillId="0" borderId="0" applyNumberFormat="0" applyFill="0" applyBorder="0" applyAlignment="0" applyProtection="0"/>
    <xf numFmtId="0" fontId="9" fillId="0" borderId="0"/>
    <xf numFmtId="0" fontId="72" fillId="0" borderId="0" applyNumberFormat="0" applyFill="0" applyBorder="0" applyAlignment="0" applyProtection="0"/>
    <xf numFmtId="0" fontId="10" fillId="0" borderId="0"/>
    <xf numFmtId="169" fontId="9" fillId="0" borderId="0" applyFont="0" applyFill="0" applyBorder="0" applyAlignment="0" applyProtection="0"/>
    <xf numFmtId="0" fontId="10" fillId="0" borderId="0"/>
    <xf numFmtId="38" fontId="11" fillId="22" borderId="0" applyNumberFormat="0" applyBorder="0" applyAlignment="0" applyProtection="0"/>
    <xf numFmtId="10" fontId="11" fillId="23" borderId="8" applyNumberFormat="0" applyBorder="0" applyAlignment="0" applyProtection="0"/>
    <xf numFmtId="0" fontId="10" fillId="25" borderId="10" applyNumberFormat="0" applyFont="0" applyAlignment="0" applyProtection="0"/>
    <xf numFmtId="0" fontId="8" fillId="0" borderId="0"/>
    <xf numFmtId="169" fontId="8" fillId="0" borderId="0" applyFont="0" applyFill="0" applyBorder="0" applyAlignment="0" applyProtection="0"/>
    <xf numFmtId="0" fontId="19" fillId="0" borderId="0">
      <alignment vertical="top"/>
    </xf>
    <xf numFmtId="0" fontId="19" fillId="0" borderId="0">
      <alignment vertical="top"/>
    </xf>
    <xf numFmtId="0" fontId="10" fillId="0" borderId="0"/>
    <xf numFmtId="0" fontId="10" fillId="0" borderId="0"/>
    <xf numFmtId="0" fontId="13" fillId="35"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5"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13" fillId="36" borderId="0" applyNumberFormat="0" applyBorder="0" applyAlignment="0" applyProtection="0"/>
    <xf numFmtId="0" fontId="13" fillId="39" borderId="0" applyNumberFormat="0" applyBorder="0" applyAlignment="0" applyProtection="0"/>
    <xf numFmtId="0" fontId="13" fillId="38" borderId="0" applyNumberFormat="0" applyBorder="0" applyAlignment="0" applyProtection="0"/>
    <xf numFmtId="0" fontId="13" fillId="7" borderId="0" applyNumberFormat="0" applyBorder="0" applyAlignment="0" applyProtection="0"/>
    <xf numFmtId="0" fontId="14" fillId="14"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38" borderId="0" applyNumberFormat="0" applyBorder="0" applyAlignment="0" applyProtection="0"/>
    <xf numFmtId="0" fontId="14" fillId="7" borderId="0" applyNumberFormat="0" applyBorder="0" applyAlignment="0" applyProtection="0"/>
    <xf numFmtId="0" fontId="14" fillId="20"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40" borderId="0" applyNumberFormat="0" applyBorder="0" applyAlignment="0" applyProtection="0"/>
    <xf numFmtId="0" fontId="17" fillId="35" borderId="55" applyNumberFormat="0" applyAlignment="0" applyProtection="0"/>
    <xf numFmtId="169" fontId="10" fillId="0" borderId="0" applyFont="0" applyFill="0" applyBorder="0" applyAlignment="0" applyProtection="0"/>
    <xf numFmtId="0" fontId="79" fillId="0" borderId="0" applyNumberFormat="0" applyFill="0" applyBorder="0" applyAlignment="0" applyProtection="0"/>
    <xf numFmtId="0" fontId="80" fillId="0" borderId="6" applyNumberFormat="0" applyFill="0" applyAlignment="0" applyProtection="0"/>
    <xf numFmtId="0" fontId="81" fillId="0" borderId="56" applyNumberFormat="0" applyFill="0" applyAlignment="0" applyProtection="0"/>
    <xf numFmtId="0" fontId="82" fillId="0" borderId="57" applyNumberFormat="0" applyFill="0" applyAlignment="0" applyProtection="0"/>
    <xf numFmtId="0" fontId="82" fillId="0" borderId="0" applyNumberFormat="0" applyFill="0" applyBorder="0" applyAlignment="0" applyProtection="0"/>
    <xf numFmtId="0" fontId="83" fillId="7" borderId="55" applyNumberFormat="0" applyAlignment="0" applyProtection="0"/>
    <xf numFmtId="0" fontId="10" fillId="24" borderId="58" applyNumberFormat="0" applyFont="0" applyAlignment="0" applyProtection="0"/>
    <xf numFmtId="0" fontId="32" fillId="35" borderId="11" applyNumberFormat="0" applyAlignment="0" applyProtection="0"/>
    <xf numFmtId="0" fontId="84" fillId="0" borderId="0" applyNumberFormat="0" applyFill="0" applyBorder="0" applyAlignment="0" applyProtection="0"/>
    <xf numFmtId="0" fontId="42" fillId="0" borderId="59" applyNumberFormat="0" applyFill="0" applyAlignment="0" applyProtection="0"/>
    <xf numFmtId="0" fontId="10" fillId="0" borderId="0"/>
    <xf numFmtId="0" fontId="7" fillId="0" borderId="0"/>
    <xf numFmtId="0" fontId="7" fillId="41"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52" borderId="0" applyNumberFormat="0" applyBorder="0" applyAlignment="0" applyProtection="0"/>
    <xf numFmtId="0" fontId="85" fillId="53" borderId="0" applyNumberFormat="0" applyBorder="0" applyAlignment="0" applyProtection="0"/>
    <xf numFmtId="0" fontId="85" fillId="54" borderId="0" applyNumberFormat="0" applyBorder="0" applyAlignment="0" applyProtection="0"/>
    <xf numFmtId="0" fontId="85" fillId="55" borderId="0" applyNumberFormat="0" applyBorder="0" applyAlignment="0" applyProtection="0"/>
    <xf numFmtId="0" fontId="85" fillId="56" borderId="0" applyNumberFormat="0" applyBorder="0" applyAlignment="0" applyProtection="0"/>
    <xf numFmtId="0" fontId="85" fillId="57" borderId="0" applyNumberFormat="0" applyBorder="0" applyAlignment="0" applyProtection="0"/>
    <xf numFmtId="0" fontId="85" fillId="58" borderId="0" applyNumberFormat="0" applyBorder="0" applyAlignment="0" applyProtection="0"/>
    <xf numFmtId="0" fontId="85" fillId="59" borderId="0" applyNumberFormat="0" applyBorder="0" applyAlignment="0" applyProtection="0"/>
    <xf numFmtId="0" fontId="85" fillId="60" borderId="0" applyNumberFormat="0" applyBorder="0" applyAlignment="0" applyProtection="0"/>
    <xf numFmtId="0" fontId="85" fillId="61" borderId="0" applyNumberFormat="0" applyBorder="0" applyAlignment="0" applyProtection="0"/>
    <xf numFmtId="0" fontId="85" fillId="62" borderId="0" applyNumberFormat="0" applyBorder="0" applyAlignment="0" applyProtection="0"/>
    <xf numFmtId="0" fontId="85" fillId="63" borderId="0" applyNumberFormat="0" applyBorder="0" applyAlignment="0" applyProtection="0"/>
    <xf numFmtId="0" fontId="85" fillId="64" borderId="0" applyNumberFormat="0" applyBorder="0" applyAlignment="0" applyProtection="0"/>
    <xf numFmtId="0" fontId="86" fillId="65" borderId="0" applyNumberFormat="0" applyBorder="0" applyAlignment="0" applyProtection="0"/>
    <xf numFmtId="0" fontId="87" fillId="66" borderId="60" applyNumberFormat="0" applyAlignment="0" applyProtection="0"/>
    <xf numFmtId="0" fontId="88" fillId="67" borderId="61" applyNumberFormat="0" applyAlignment="0" applyProtection="0"/>
    <xf numFmtId="0" fontId="89" fillId="68" borderId="0" applyNumberFormat="0" applyBorder="0" applyAlignment="0" applyProtection="0"/>
    <xf numFmtId="0" fontId="90" fillId="0" borderId="62" applyNumberFormat="0" applyFill="0" applyAlignment="0" applyProtection="0"/>
    <xf numFmtId="0" fontId="91" fillId="0" borderId="63" applyNumberFormat="0" applyFill="0" applyAlignment="0" applyProtection="0"/>
    <xf numFmtId="0" fontId="70" fillId="0" borderId="54" applyNumberFormat="0" applyFill="0" applyAlignment="0" applyProtection="0"/>
    <xf numFmtId="0" fontId="70" fillId="0" borderId="0" applyNumberFormat="0" applyFill="0" applyBorder="0" applyAlignment="0" applyProtection="0"/>
    <xf numFmtId="0" fontId="92" fillId="69" borderId="60" applyNumberFormat="0" applyAlignment="0" applyProtection="0"/>
    <xf numFmtId="0" fontId="93" fillId="0" borderId="64" applyNumberFormat="0" applyFill="0" applyAlignment="0" applyProtection="0"/>
    <xf numFmtId="0" fontId="94" fillId="70" borderId="0" applyNumberFormat="0" applyBorder="0" applyAlignment="0" applyProtection="0"/>
    <xf numFmtId="0" fontId="7" fillId="0" borderId="0"/>
    <xf numFmtId="0" fontId="7" fillId="71" borderId="65" applyNumberFormat="0" applyFont="0" applyAlignment="0" applyProtection="0"/>
    <xf numFmtId="0" fontId="95" fillId="66" borderId="66" applyNumberFormat="0" applyAlignment="0" applyProtection="0"/>
    <xf numFmtId="0" fontId="96" fillId="0" borderId="67" applyNumberFormat="0" applyFill="0" applyAlignment="0" applyProtection="0"/>
    <xf numFmtId="0" fontId="97" fillId="0" borderId="0" applyNumberFormat="0" applyFill="0" applyBorder="0" applyAlignment="0" applyProtection="0"/>
    <xf numFmtId="0" fontId="83" fillId="7" borderId="55" applyNumberFormat="0" applyAlignment="0" applyProtection="0"/>
    <xf numFmtId="0" fontId="10" fillId="0" borderId="0"/>
    <xf numFmtId="0" fontId="10" fillId="0" borderId="0"/>
    <xf numFmtId="0" fontId="10" fillId="0" borderId="0"/>
    <xf numFmtId="0" fontId="6" fillId="0" borderId="0"/>
    <xf numFmtId="0" fontId="10" fillId="0" borderId="0"/>
    <xf numFmtId="0" fontId="10" fillId="0" borderId="0"/>
    <xf numFmtId="0" fontId="6" fillId="0" borderId="0"/>
    <xf numFmtId="169" fontId="6" fillId="0" borderId="0" applyFont="0" applyFill="0" applyBorder="0" applyAlignment="0" applyProtection="0"/>
    <xf numFmtId="0" fontId="6" fillId="0" borderId="0"/>
    <xf numFmtId="169" fontId="6" fillId="0" borderId="0" applyFont="0" applyFill="0" applyBorder="0" applyAlignment="0" applyProtection="0"/>
    <xf numFmtId="0" fontId="10" fillId="0" borderId="0"/>
    <xf numFmtId="0" fontId="6" fillId="0" borderId="0"/>
    <xf numFmtId="0" fontId="10" fillId="0" borderId="0"/>
    <xf numFmtId="0" fontId="10" fillId="0" borderId="0"/>
    <xf numFmtId="0" fontId="10" fillId="0" borderId="0"/>
    <xf numFmtId="177"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98" fillId="0" borderId="0"/>
    <xf numFmtId="0" fontId="38" fillId="0" borderId="0"/>
    <xf numFmtId="0" fontId="1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177"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0" borderId="0" applyFill="0" applyBorder="0">
      <protection locked="0"/>
    </xf>
    <xf numFmtId="0" fontId="28" fillId="0" borderId="9" applyNumberFormat="0" applyFill="0" applyAlignment="0" applyProtection="0"/>
    <xf numFmtId="0" fontId="29" fillId="24" borderId="0" applyNumberFormat="0" applyBorder="0" applyAlignment="0" applyProtection="0"/>
    <xf numFmtId="0" fontId="10" fillId="0" borderId="0"/>
    <xf numFmtId="0" fontId="32" fillId="20" borderId="11" applyNumberFormat="0" applyAlignment="0" applyProtection="0"/>
    <xf numFmtId="9" fontId="10"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0" applyNumberFormat="0" applyFill="0" applyBorder="0" applyAlignment="0" applyProtection="0"/>
    <xf numFmtId="176" fontId="10" fillId="0" borderId="0" applyFont="0" applyFill="0" applyBorder="0" applyAlignment="0" applyProtection="0"/>
    <xf numFmtId="0" fontId="10" fillId="0" borderId="0"/>
    <xf numFmtId="0" fontId="10" fillId="0" borderId="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7"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8"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49"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0"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1"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0" fontId="5" fillId="52" borderId="0" applyNumberFormat="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0" fontId="38"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1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0" fontId="5" fillId="71" borderId="65" applyNumberFormat="0" applyFont="0" applyAlignment="0" applyProtection="0"/>
    <xf numFmtId="9" fontId="10" fillId="0" borderId="0" applyFont="0" applyFill="0" applyBorder="0" applyAlignment="0" applyProtection="0"/>
    <xf numFmtId="9" fontId="3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4" fillId="0" borderId="0"/>
    <xf numFmtId="169" fontId="4" fillId="0" borderId="0" applyFont="0" applyFill="0" applyBorder="0" applyAlignment="0" applyProtection="0"/>
    <xf numFmtId="0" fontId="4" fillId="0" borderId="0"/>
    <xf numFmtId="169" fontId="4" fillId="0" borderId="0" applyFont="0" applyFill="0" applyBorder="0" applyAlignment="0" applyProtection="0"/>
    <xf numFmtId="0" fontId="4" fillId="0" borderId="0"/>
    <xf numFmtId="0" fontId="4"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0" borderId="0"/>
    <xf numFmtId="0" fontId="4" fillId="71" borderId="65" applyNumberFormat="0" applyFont="0" applyAlignment="0" applyProtection="0"/>
    <xf numFmtId="0" fontId="4" fillId="0" borderId="0"/>
    <xf numFmtId="0" fontId="4" fillId="0" borderId="0"/>
    <xf numFmtId="169" fontId="4" fillId="0" borderId="0" applyFont="0" applyFill="0" applyBorder="0" applyAlignment="0" applyProtection="0"/>
    <xf numFmtId="0" fontId="4" fillId="0" borderId="0"/>
    <xf numFmtId="169" fontId="4" fillId="0" borderId="0" applyFont="0" applyFill="0" applyBorder="0" applyAlignment="0" applyProtection="0"/>
    <xf numFmtId="0" fontId="4" fillId="0" borderId="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7"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1"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0" fontId="4" fillId="52" borderId="0" applyNumberFormat="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71" borderId="65" applyNumberFormat="0" applyFont="0" applyAlignment="0" applyProtection="0"/>
    <xf numFmtId="0" fontId="4" fillId="71" borderId="65" applyNumberFormat="0" applyFont="0" applyAlignment="0" applyProtection="0"/>
    <xf numFmtId="0" fontId="4" fillId="71" borderId="65" applyNumberFormat="0" applyFont="0" applyAlignment="0" applyProtection="0"/>
    <xf numFmtId="0" fontId="4" fillId="71" borderId="65" applyNumberFormat="0" applyFont="0" applyAlignment="0" applyProtection="0"/>
    <xf numFmtId="0" fontId="10" fillId="0" borderId="0"/>
    <xf numFmtId="0" fontId="3" fillId="0" borderId="0"/>
    <xf numFmtId="43" fontId="3" fillId="0" borderId="0" applyFont="0" applyFill="0" applyBorder="0" applyAlignment="0" applyProtection="0"/>
    <xf numFmtId="0" fontId="83" fillId="7" borderId="55" applyNumberFormat="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71" borderId="65" applyNumberFormat="0" applyFont="0" applyAlignment="0" applyProtection="0"/>
    <xf numFmtId="0" fontId="2" fillId="41" borderId="0" applyNumberFormat="0" applyBorder="0" applyAlignment="0" applyProtection="0"/>
    <xf numFmtId="0" fontId="2" fillId="47" borderId="0" applyNumberFormat="0" applyBorder="0" applyAlignment="0" applyProtection="0"/>
    <xf numFmtId="0" fontId="2" fillId="42" borderId="0" applyNumberFormat="0" applyBorder="0" applyAlignment="0" applyProtection="0"/>
    <xf numFmtId="0" fontId="2" fillId="48" borderId="0" applyNumberFormat="0" applyBorder="0" applyAlignment="0" applyProtection="0"/>
    <xf numFmtId="0" fontId="2" fillId="43"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50" borderId="0" applyNumberFormat="0" applyBorder="0" applyAlignment="0" applyProtection="0"/>
    <xf numFmtId="0" fontId="2" fillId="45" borderId="0" applyNumberFormat="0" applyBorder="0" applyAlignment="0" applyProtection="0"/>
    <xf numFmtId="0" fontId="2" fillId="51" borderId="0" applyNumberFormat="0" applyBorder="0" applyAlignment="0" applyProtection="0"/>
    <xf numFmtId="0" fontId="2" fillId="46" borderId="0" applyNumberFormat="0" applyBorder="0" applyAlignment="0" applyProtection="0"/>
    <xf numFmtId="0" fontId="2" fillId="52" borderId="0" applyNumberFormat="0" applyBorder="0" applyAlignment="0" applyProtection="0"/>
    <xf numFmtId="0" fontId="10" fillId="0" borderId="0"/>
    <xf numFmtId="0" fontId="13" fillId="7" borderId="0" applyNumberFormat="0" applyBorder="0" applyAlignment="0" applyProtection="0"/>
    <xf numFmtId="0" fontId="13" fillId="8"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6" fillId="3" borderId="0" applyNumberFormat="0" applyBorder="0" applyAlignment="0" applyProtection="0"/>
    <xf numFmtId="0" fontId="18" fillId="21" borderId="2" applyNumberFormat="0" applyAlignment="0" applyProtection="0"/>
    <xf numFmtId="0" fontId="21" fillId="4" borderId="0" applyNumberFormat="0" applyBorder="0" applyAlignment="0" applyProtection="0"/>
    <xf numFmtId="0" fontId="28" fillId="0" borderId="9" applyNumberFormat="0" applyFill="0" applyAlignment="0" applyProtection="0"/>
    <xf numFmtId="0" fontId="29" fillId="24" borderId="0" applyNumberFormat="0" applyBorder="0" applyAlignment="0" applyProtection="0"/>
    <xf numFmtId="0" fontId="43" fillId="0" borderId="0" applyNumberFormat="0" applyFill="0" applyBorder="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2" fillId="0" borderId="0"/>
    <xf numFmtId="0" fontId="2" fillId="71" borderId="65" applyNumberFormat="0" applyFont="0" applyAlignment="0" applyProtection="0"/>
    <xf numFmtId="0" fontId="2" fillId="41" borderId="0" applyNumberFormat="0" applyBorder="0" applyAlignment="0" applyProtection="0"/>
    <xf numFmtId="0" fontId="2" fillId="47" borderId="0" applyNumberFormat="0" applyBorder="0" applyAlignment="0" applyProtection="0"/>
    <xf numFmtId="0" fontId="2" fillId="42" borderId="0" applyNumberFormat="0" applyBorder="0" applyAlignment="0" applyProtection="0"/>
    <xf numFmtId="0" fontId="2" fillId="48" borderId="0" applyNumberFormat="0" applyBorder="0" applyAlignment="0" applyProtection="0"/>
    <xf numFmtId="0" fontId="2" fillId="43" borderId="0" applyNumberFormat="0" applyBorder="0" applyAlignment="0" applyProtection="0"/>
    <xf numFmtId="0" fontId="2" fillId="49" borderId="0" applyNumberFormat="0" applyBorder="0" applyAlignment="0" applyProtection="0"/>
    <xf numFmtId="0" fontId="2" fillId="44" borderId="0" applyNumberFormat="0" applyBorder="0" applyAlignment="0" applyProtection="0"/>
    <xf numFmtId="0" fontId="2" fillId="50" borderId="0" applyNumberFormat="0" applyBorder="0" applyAlignment="0" applyProtection="0"/>
    <xf numFmtId="0" fontId="2" fillId="45" borderId="0" applyNumberFormat="0" applyBorder="0" applyAlignment="0" applyProtection="0"/>
    <xf numFmtId="0" fontId="2" fillId="51" borderId="0" applyNumberFormat="0" applyBorder="0" applyAlignment="0" applyProtection="0"/>
    <xf numFmtId="0" fontId="2" fillId="46" borderId="0" applyNumberFormat="0" applyBorder="0" applyAlignment="0" applyProtection="0"/>
    <xf numFmtId="0" fontId="2" fillId="52" borderId="0" applyNumberFormat="0" applyBorder="0" applyAlignment="0" applyProtection="0"/>
    <xf numFmtId="0" fontId="2" fillId="0" borderId="0"/>
    <xf numFmtId="0" fontId="2" fillId="41" borderId="0" applyNumberFormat="0" applyBorder="0" applyAlignment="0" applyProtection="0"/>
    <xf numFmtId="0" fontId="2"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2" fillId="0" borderId="0"/>
    <xf numFmtId="0" fontId="2" fillId="71" borderId="65" applyNumberFormat="0" applyFont="0" applyAlignment="0" applyProtection="0"/>
    <xf numFmtId="0" fontId="19" fillId="0" borderId="0">
      <alignment vertical="top"/>
    </xf>
    <xf numFmtId="0" fontId="1" fillId="0" borderId="0"/>
    <xf numFmtId="44" fontId="10" fillId="0" borderId="0" applyFont="0" applyFill="0" applyBorder="0" applyAlignment="0" applyProtection="0"/>
  </cellStyleXfs>
  <cellXfs count="835">
    <xf numFmtId="0" fontId="0" fillId="0" borderId="0" xfId="0"/>
    <xf numFmtId="0" fontId="49" fillId="0" borderId="16" xfId="60" applyFont="1" applyFill="1" applyBorder="1" applyAlignment="1">
      <alignment horizontal="center" vertical="center" wrapText="1"/>
    </xf>
    <xf numFmtId="0" fontId="49" fillId="0" borderId="17" xfId="60" applyFont="1" applyFill="1" applyBorder="1" applyAlignment="1">
      <alignment horizontal="center" vertical="center" wrapText="1"/>
    </xf>
    <xf numFmtId="0" fontId="23" fillId="0" borderId="0" xfId="60" applyFont="1" applyFill="1" applyBorder="1" applyAlignment="1">
      <alignment horizontal="left" vertical="center" wrapText="1"/>
    </xf>
    <xf numFmtId="49" fontId="23" fillId="0" borderId="0" xfId="60" applyNumberFormat="1" applyFont="1" applyFill="1" applyBorder="1" applyAlignment="1">
      <alignment horizontal="left" vertical="center" wrapText="1"/>
    </xf>
    <xf numFmtId="0" fontId="49" fillId="0" borderId="18" xfId="60" applyFont="1" applyFill="1" applyBorder="1" applyAlignment="1">
      <alignment horizontal="center" vertical="center" wrapText="1"/>
    </xf>
    <xf numFmtId="0" fontId="23" fillId="0" borderId="0" xfId="60" applyFont="1" applyFill="1" applyBorder="1" applyAlignment="1">
      <alignment horizontal="center" vertical="center" wrapText="1"/>
    </xf>
    <xf numFmtId="0" fontId="49" fillId="0" borderId="0" xfId="60" applyFont="1" applyBorder="1" applyAlignment="1">
      <alignment horizontal="center" vertical="center" wrapText="1"/>
    </xf>
    <xf numFmtId="168" fontId="49" fillId="0" borderId="0" xfId="33" applyFont="1" applyFill="1" applyBorder="1" applyAlignment="1">
      <alignment vertical="center" wrapText="1"/>
    </xf>
    <xf numFmtId="0" fontId="23" fillId="0" borderId="0" xfId="60" applyFont="1" applyFill="1" applyBorder="1" applyAlignment="1">
      <alignment vertical="center"/>
    </xf>
    <xf numFmtId="0" fontId="54" fillId="0" borderId="0" xfId="60" applyFont="1" applyFill="1" applyBorder="1" applyAlignment="1">
      <alignment horizontal="right" vertical="center"/>
    </xf>
    <xf numFmtId="0" fontId="49" fillId="0" borderId="0" xfId="60" applyFont="1" applyFill="1" applyBorder="1" applyAlignment="1">
      <alignment horizontal="center" vertical="center" wrapText="1"/>
    </xf>
    <xf numFmtId="49" fontId="49" fillId="0" borderId="0" xfId="33" applyNumberFormat="1" applyFont="1" applyFill="1" applyBorder="1" applyAlignment="1">
      <alignment horizontal="center" vertical="center" wrapText="1"/>
    </xf>
    <xf numFmtId="0" fontId="50" fillId="0" borderId="16" xfId="60" applyFont="1" applyFill="1" applyBorder="1" applyAlignment="1">
      <alignment horizontal="center" vertical="center" wrapText="1"/>
    </xf>
    <xf numFmtId="0" fontId="49" fillId="0" borderId="21" xfId="60" applyFont="1" applyFill="1" applyBorder="1" applyAlignment="1">
      <alignment horizontal="center" vertical="center" wrapText="1"/>
    </xf>
    <xf numFmtId="168" fontId="49" fillId="0" borderId="16" xfId="33" applyFont="1" applyFill="1" applyBorder="1" applyAlignment="1">
      <alignment horizontal="center" vertical="center" wrapText="1"/>
    </xf>
    <xf numFmtId="0" fontId="49" fillId="0" borderId="0" xfId="60" applyFont="1" applyFill="1" applyBorder="1" applyAlignment="1">
      <alignment horizontal="left" vertical="center" wrapText="1"/>
    </xf>
    <xf numFmtId="199" fontId="49" fillId="0" borderId="21" xfId="60" applyNumberFormat="1" applyFont="1" applyFill="1" applyBorder="1" applyAlignment="1">
      <alignment horizontal="center" vertical="center" wrapText="1"/>
    </xf>
    <xf numFmtId="197" fontId="49" fillId="0" borderId="21" xfId="60" applyNumberFormat="1" applyFont="1" applyFill="1" applyBorder="1" applyAlignment="1">
      <alignment horizontal="center" vertical="center" wrapText="1"/>
    </xf>
    <xf numFmtId="199" fontId="49" fillId="0" borderId="17" xfId="60" applyNumberFormat="1" applyFont="1" applyFill="1" applyBorder="1" applyAlignment="1">
      <alignment horizontal="center" vertical="center" wrapText="1"/>
    </xf>
    <xf numFmtId="199" fontId="50" fillId="0" borderId="21" xfId="60" applyNumberFormat="1" applyFont="1" applyFill="1" applyBorder="1" applyAlignment="1">
      <alignment horizontal="center" vertical="center" wrapText="1"/>
    </xf>
    <xf numFmtId="197" fontId="50" fillId="0" borderId="21" xfId="60" applyNumberFormat="1" applyFont="1" applyFill="1" applyBorder="1" applyAlignment="1">
      <alignment horizontal="center" vertical="center" wrapText="1"/>
    </xf>
    <xf numFmtId="0" fontId="23" fillId="0" borderId="18" xfId="60" applyFont="1" applyFill="1" applyBorder="1" applyAlignment="1" applyProtection="1">
      <alignment horizontal="center" vertical="center"/>
      <protection locked="0"/>
    </xf>
    <xf numFmtId="0" fontId="23" fillId="0" borderId="21" xfId="60" applyFont="1" applyFill="1" applyBorder="1" applyAlignment="1" applyProtection="1">
      <alignment horizontal="center" vertical="center" wrapText="1"/>
      <protection locked="0"/>
    </xf>
    <xf numFmtId="0" fontId="23" fillId="0" borderId="21" xfId="60" applyFont="1" applyFill="1" applyBorder="1" applyAlignment="1" applyProtection="1">
      <alignment horizontal="center" vertical="center"/>
      <protection locked="0"/>
    </xf>
    <xf numFmtId="0" fontId="56" fillId="0" borderId="0" xfId="60" applyFont="1" applyFill="1" applyBorder="1" applyAlignment="1">
      <alignment horizontal="right" vertical="center"/>
    </xf>
    <xf numFmtId="0" fontId="23" fillId="0" borderId="18" xfId="60" applyFont="1" applyFill="1" applyBorder="1" applyAlignment="1">
      <alignment vertical="center" wrapText="1"/>
    </xf>
    <xf numFmtId="0" fontId="23" fillId="0" borderId="21" xfId="60" applyFont="1" applyFill="1" applyBorder="1" applyAlignment="1">
      <alignment horizontal="center" vertical="center"/>
    </xf>
    <xf numFmtId="0" fontId="23" fillId="0" borderId="25" xfId="60" applyNumberFormat="1" applyFont="1" applyFill="1" applyBorder="1" applyAlignment="1" applyProtection="1">
      <alignment vertical="center" wrapText="1"/>
      <protection locked="0"/>
    </xf>
    <xf numFmtId="0" fontId="23" fillId="0" borderId="0" xfId="60" applyFont="1" applyFill="1" applyBorder="1" applyAlignment="1" applyProtection="1">
      <alignment vertical="center" wrapText="1"/>
      <protection locked="0"/>
    </xf>
    <xf numFmtId="0" fontId="49" fillId="0" borderId="26" xfId="60" applyFont="1" applyFill="1" applyBorder="1" applyAlignment="1" applyProtection="1">
      <alignment horizontal="center" vertical="center" wrapText="1"/>
      <protection locked="0"/>
    </xf>
    <xf numFmtId="0" fontId="23" fillId="0" borderId="27" xfId="60" applyNumberFormat="1" applyFont="1" applyFill="1" applyBorder="1" applyAlignment="1" applyProtection="1">
      <alignment vertical="center" wrapText="1"/>
      <protection locked="0"/>
    </xf>
    <xf numFmtId="0" fontId="23" fillId="0" borderId="0" xfId="60" applyNumberFormat="1" applyFont="1" applyFill="1" applyBorder="1" applyAlignment="1" applyProtection="1">
      <alignment vertical="center" wrapText="1"/>
      <protection locked="0"/>
    </xf>
    <xf numFmtId="0" fontId="0" fillId="0" borderId="0" xfId="60" applyFont="1" applyAlignment="1">
      <alignment vertical="center"/>
    </xf>
    <xf numFmtId="0" fontId="23" fillId="0" borderId="0" xfId="60" applyFont="1" applyAlignment="1">
      <alignment vertical="center"/>
    </xf>
    <xf numFmtId="0" fontId="57" fillId="0" borderId="0" xfId="60" applyFont="1" applyAlignment="1">
      <alignment vertical="center"/>
    </xf>
    <xf numFmtId="0" fontId="49" fillId="0" borderId="30" xfId="60" applyFont="1" applyFill="1" applyBorder="1" applyAlignment="1">
      <alignment horizontal="left" vertical="center"/>
    </xf>
    <xf numFmtId="0" fontId="49" fillId="0" borderId="0" xfId="60" applyFont="1" applyFill="1" applyBorder="1" applyAlignment="1">
      <alignment horizontal="left" vertical="center"/>
    </xf>
    <xf numFmtId="49" fontId="23" fillId="0" borderId="0" xfId="60" applyNumberFormat="1" applyFont="1" applyFill="1" applyBorder="1" applyAlignment="1">
      <alignment vertical="center"/>
    </xf>
    <xf numFmtId="0" fontId="23" fillId="0" borderId="0" xfId="60" applyFont="1" applyFill="1" applyBorder="1" applyAlignment="1">
      <alignment vertical="center" wrapText="1"/>
    </xf>
    <xf numFmtId="0" fontId="0" fillId="0" borderId="0" xfId="60" applyFont="1" applyBorder="1" applyAlignment="1">
      <alignment vertical="center"/>
    </xf>
    <xf numFmtId="0" fontId="23" fillId="0" borderId="27" xfId="60" applyFont="1" applyFill="1" applyBorder="1" applyAlignment="1">
      <alignment vertical="center" wrapText="1"/>
    </xf>
    <xf numFmtId="0" fontId="23" fillId="0" borderId="0" xfId="60" applyFont="1" applyFill="1" applyBorder="1" applyAlignment="1">
      <alignment horizontal="left" vertical="center"/>
    </xf>
    <xf numFmtId="0" fontId="23" fillId="0" borderId="28" xfId="60" applyFont="1" applyFill="1" applyBorder="1" applyAlignment="1">
      <alignment vertical="center"/>
    </xf>
    <xf numFmtId="0" fontId="23" fillId="0" borderId="30" xfId="60" applyFont="1" applyFill="1" applyBorder="1" applyAlignment="1">
      <alignment vertical="center"/>
    </xf>
    <xf numFmtId="0" fontId="23" fillId="0" borderId="31" xfId="60" applyFont="1" applyFill="1" applyBorder="1" applyAlignment="1">
      <alignment vertical="center"/>
    </xf>
    <xf numFmtId="49" fontId="49" fillId="0" borderId="32" xfId="60" applyNumberFormat="1" applyFont="1" applyFill="1" applyBorder="1" applyAlignment="1">
      <alignment horizontal="center" vertical="center" wrapText="1"/>
    </xf>
    <xf numFmtId="195" fontId="49" fillId="0" borderId="32" xfId="73" applyNumberFormat="1" applyFont="1" applyFill="1" applyBorder="1" applyAlignment="1">
      <alignment horizontal="center" vertical="center" wrapText="1"/>
    </xf>
    <xf numFmtId="201" fontId="49" fillId="0" borderId="32" xfId="73" applyNumberFormat="1" applyFont="1" applyFill="1" applyBorder="1" applyAlignment="1">
      <alignment horizontal="center" vertical="center" wrapText="1"/>
    </xf>
    <xf numFmtId="0" fontId="23" fillId="0" borderId="21" xfId="60" applyFont="1" applyFill="1" applyBorder="1" applyAlignment="1">
      <alignment horizontal="center" vertical="center" wrapText="1"/>
    </xf>
    <xf numFmtId="0" fontId="23" fillId="0" borderId="16" xfId="60" applyFont="1" applyFill="1" applyBorder="1" applyAlignment="1">
      <alignment horizontal="center" vertical="center" wrapText="1"/>
    </xf>
    <xf numFmtId="0" fontId="49" fillId="0" borderId="0" xfId="60" applyFont="1" applyFill="1" applyBorder="1" applyAlignment="1">
      <alignment vertical="center" wrapText="1"/>
    </xf>
    <xf numFmtId="0" fontId="23" fillId="0" borderId="27" xfId="60" applyFont="1" applyFill="1" applyBorder="1" applyAlignment="1">
      <alignment horizontal="left" vertical="center" wrapText="1"/>
    </xf>
    <xf numFmtId="0" fontId="49" fillId="0" borderId="26" xfId="60" applyFont="1" applyFill="1" applyBorder="1" applyAlignment="1">
      <alignment vertical="center" wrapText="1"/>
    </xf>
    <xf numFmtId="0" fontId="45" fillId="0" borderId="0" xfId="60" applyFont="1" applyFill="1" applyAlignment="1">
      <alignment vertical="center"/>
    </xf>
    <xf numFmtId="0" fontId="47" fillId="0" borderId="0" xfId="60" applyFont="1" applyFill="1" applyAlignment="1">
      <alignment vertical="center"/>
    </xf>
    <xf numFmtId="0" fontId="48" fillId="0" borderId="0" xfId="60" applyFont="1" applyFill="1" applyAlignment="1">
      <alignment vertical="center"/>
    </xf>
    <xf numFmtId="0" fontId="49" fillId="0" borderId="0" xfId="60" applyFont="1" applyFill="1" applyAlignment="1">
      <alignment vertical="center"/>
    </xf>
    <xf numFmtId="14" fontId="48" fillId="0" borderId="0" xfId="60" applyNumberFormat="1" applyFont="1" applyFill="1" applyBorder="1" applyAlignment="1">
      <alignment horizontal="left" vertical="center" wrapText="1"/>
    </xf>
    <xf numFmtId="0" fontId="49" fillId="0" borderId="26" xfId="60" applyFont="1" applyFill="1" applyBorder="1" applyAlignment="1">
      <alignment horizontal="left" vertical="center"/>
    </xf>
    <xf numFmtId="14" fontId="49" fillId="0" borderId="0" xfId="60" applyNumberFormat="1" applyFont="1" applyFill="1" applyAlignment="1">
      <alignment vertical="center"/>
    </xf>
    <xf numFmtId="0" fontId="49" fillId="0" borderId="0" xfId="60" applyFont="1" applyFill="1" applyBorder="1" applyAlignment="1">
      <alignment horizontal="center" vertical="center"/>
    </xf>
    <xf numFmtId="0" fontId="49" fillId="0" borderId="33" xfId="60" applyFont="1" applyFill="1" applyBorder="1" applyAlignment="1">
      <alignment vertical="center"/>
    </xf>
    <xf numFmtId="0" fontId="23" fillId="0" borderId="33" xfId="60" applyFont="1" applyFill="1" applyBorder="1" applyAlignment="1">
      <alignment horizontal="left" vertical="center"/>
    </xf>
    <xf numFmtId="0" fontId="23" fillId="0" borderId="19" xfId="60" applyFont="1" applyFill="1" applyBorder="1" applyAlignment="1">
      <alignment horizontal="left" vertical="center"/>
    </xf>
    <xf numFmtId="49" fontId="49" fillId="0" borderId="0" xfId="60" applyNumberFormat="1" applyFont="1" applyFill="1" applyAlignment="1">
      <alignment horizontal="center" vertical="center"/>
    </xf>
    <xf numFmtId="14" fontId="49" fillId="0" borderId="0" xfId="60" applyNumberFormat="1" applyFont="1" applyFill="1" applyAlignment="1">
      <alignment horizontal="center" vertical="center"/>
    </xf>
    <xf numFmtId="0" fontId="49" fillId="0" borderId="0" xfId="60" applyFont="1" applyFill="1" applyBorder="1" applyAlignment="1">
      <alignment vertical="center"/>
    </xf>
    <xf numFmtId="2" fontId="49" fillId="0" borderId="0" xfId="60" applyNumberFormat="1" applyFont="1" applyFill="1" applyBorder="1" applyAlignment="1">
      <alignment horizontal="center" vertical="center"/>
    </xf>
    <xf numFmtId="49" fontId="49" fillId="0" borderId="0" xfId="60" applyNumberFormat="1" applyFont="1" applyFill="1" applyBorder="1" applyAlignment="1">
      <alignment vertical="center"/>
    </xf>
    <xf numFmtId="49" fontId="49" fillId="0" borderId="0" xfId="60" applyNumberFormat="1" applyFont="1" applyFill="1" applyAlignment="1">
      <alignment vertical="center"/>
    </xf>
    <xf numFmtId="0" fontId="23" fillId="0" borderId="33" xfId="60" applyFont="1" applyFill="1" applyBorder="1" applyAlignment="1">
      <alignment vertical="center"/>
    </xf>
    <xf numFmtId="0" fontId="23" fillId="0" borderId="19" xfId="60" applyFont="1" applyFill="1" applyBorder="1" applyAlignment="1">
      <alignment vertical="center" wrapText="1"/>
    </xf>
    <xf numFmtId="0" fontId="49" fillId="0" borderId="33" xfId="60" applyFont="1" applyFill="1" applyBorder="1" applyAlignment="1">
      <alignment horizontal="center" vertical="center"/>
    </xf>
    <xf numFmtId="0" fontId="51" fillId="0" borderId="0" xfId="60" applyFont="1" applyFill="1" applyAlignment="1">
      <alignment vertical="center"/>
    </xf>
    <xf numFmtId="0" fontId="49" fillId="0" borderId="0" xfId="60" applyFont="1" applyFill="1" applyAlignment="1">
      <alignment horizontal="left" vertical="center"/>
    </xf>
    <xf numFmtId="0" fontId="50" fillId="0" borderId="0" xfId="60" applyFont="1" applyFill="1" applyBorder="1" applyAlignment="1">
      <alignment vertical="center"/>
    </xf>
    <xf numFmtId="0" fontId="49" fillId="0" borderId="31" xfId="60" applyFont="1" applyFill="1" applyBorder="1" applyAlignment="1">
      <alignment horizontal="left" vertical="center"/>
    </xf>
    <xf numFmtId="197" fontId="50" fillId="0" borderId="32" xfId="31" applyNumberFormat="1" applyFont="1" applyFill="1" applyBorder="1" applyAlignment="1">
      <alignment horizontal="right" vertical="center"/>
    </xf>
    <xf numFmtId="197" fontId="50" fillId="0" borderId="35" xfId="31" applyNumberFormat="1" applyFont="1" applyFill="1" applyBorder="1" applyAlignment="1">
      <alignment horizontal="right" vertical="center"/>
    </xf>
    <xf numFmtId="0" fontId="49" fillId="0" borderId="27" xfId="60" applyFont="1" applyFill="1" applyBorder="1" applyAlignment="1">
      <alignment horizontal="left" vertical="center"/>
    </xf>
    <xf numFmtId="197" fontId="50" fillId="0" borderId="26" xfId="31" applyNumberFormat="1" applyFont="1" applyFill="1" applyBorder="1" applyAlignment="1">
      <alignment horizontal="right" vertical="center"/>
    </xf>
    <xf numFmtId="172" fontId="23" fillId="0" borderId="0" xfId="31" applyNumberFormat="1" applyFont="1" applyFill="1" applyBorder="1" applyAlignment="1">
      <alignment vertical="center"/>
    </xf>
    <xf numFmtId="170" fontId="23" fillId="0" borderId="0" xfId="33" applyNumberFormat="1" applyFont="1" applyFill="1" applyBorder="1" applyAlignment="1">
      <alignment vertical="center"/>
    </xf>
    <xf numFmtId="0" fontId="49" fillId="0" borderId="0" xfId="60" applyFont="1" applyFill="1" applyAlignment="1">
      <alignment horizontal="center" vertical="center"/>
    </xf>
    <xf numFmtId="199" fontId="49" fillId="0" borderId="40" xfId="60" applyNumberFormat="1" applyFont="1" applyFill="1" applyBorder="1" applyAlignment="1">
      <alignment horizontal="right" vertical="center"/>
    </xf>
    <xf numFmtId="199" fontId="49" fillId="0" borderId="32" xfId="60" applyNumberFormat="1" applyFont="1" applyFill="1" applyBorder="1" applyAlignment="1">
      <alignment horizontal="right" vertical="center"/>
    </xf>
    <xf numFmtId="197" fontId="23" fillId="0" borderId="36" xfId="33" applyNumberFormat="1" applyFont="1" applyFill="1" applyBorder="1" applyAlignment="1">
      <alignment vertical="center"/>
    </xf>
    <xf numFmtId="199" fontId="23" fillId="0" borderId="36" xfId="73" applyNumberFormat="1" applyFont="1" applyFill="1" applyBorder="1" applyAlignment="1">
      <alignment horizontal="right" vertical="center"/>
    </xf>
    <xf numFmtId="197" fontId="23" fillId="0" borderId="33" xfId="33" applyNumberFormat="1" applyFont="1" applyFill="1" applyBorder="1" applyAlignment="1">
      <alignment vertical="center"/>
    </xf>
    <xf numFmtId="197" fontId="23" fillId="0" borderId="19" xfId="33" applyNumberFormat="1" applyFont="1" applyFill="1" applyBorder="1" applyAlignment="1">
      <alignment vertical="center"/>
    </xf>
    <xf numFmtId="0" fontId="53" fillId="0" borderId="0" xfId="60" applyFont="1" applyFill="1" applyBorder="1" applyAlignment="1">
      <alignment vertical="center"/>
    </xf>
    <xf numFmtId="0" fontId="49" fillId="0" borderId="0" xfId="60" applyFont="1" applyFill="1" applyAlignment="1">
      <alignment vertical="center" wrapText="1"/>
    </xf>
    <xf numFmtId="168" fontId="49" fillId="0" borderId="0" xfId="33" applyFont="1" applyFill="1" applyBorder="1" applyAlignment="1">
      <alignment horizontal="left" vertical="center"/>
    </xf>
    <xf numFmtId="171" fontId="49" fillId="0" borderId="0" xfId="73" applyNumberFormat="1" applyFont="1" applyFill="1" applyBorder="1" applyAlignment="1">
      <alignment horizontal="left" vertical="center"/>
    </xf>
    <xf numFmtId="0" fontId="51" fillId="0" borderId="0" xfId="60" applyFont="1" applyFill="1" applyAlignment="1">
      <alignment horizontal="left" vertical="center"/>
    </xf>
    <xf numFmtId="172" fontId="49" fillId="0" borderId="0" xfId="31" applyNumberFormat="1" applyFont="1" applyFill="1" applyBorder="1" applyAlignment="1">
      <alignment horizontal="left" vertical="center"/>
    </xf>
    <xf numFmtId="174" fontId="49" fillId="0" borderId="26" xfId="60" applyNumberFormat="1" applyFont="1" applyFill="1" applyBorder="1" applyAlignment="1">
      <alignment horizontal="center" vertical="center"/>
    </xf>
    <xf numFmtId="3" fontId="49" fillId="0" borderId="40" xfId="33" quotePrefix="1" applyNumberFormat="1" applyFont="1" applyFill="1" applyBorder="1" applyAlignment="1">
      <alignment horizontal="center" vertical="center"/>
    </xf>
    <xf numFmtId="171" fontId="49" fillId="0" borderId="27" xfId="73" applyNumberFormat="1" applyFont="1" applyFill="1" applyBorder="1" applyAlignment="1">
      <alignment horizontal="center" vertical="center"/>
    </xf>
    <xf numFmtId="3" fontId="49" fillId="0" borderId="22" xfId="31" quotePrefix="1" applyNumberFormat="1" applyFont="1" applyFill="1" applyBorder="1" applyAlignment="1">
      <alignment horizontal="center" vertical="center"/>
    </xf>
    <xf numFmtId="3" fontId="49" fillId="0" borderId="24" xfId="33" quotePrefix="1" applyNumberFormat="1" applyFont="1" applyFill="1" applyBorder="1" applyAlignment="1">
      <alignment horizontal="center" vertical="center"/>
    </xf>
    <xf numFmtId="0" fontId="49" fillId="0" borderId="20" xfId="60" applyFont="1" applyFill="1" applyBorder="1" applyAlignment="1">
      <alignment horizontal="left" vertical="center"/>
    </xf>
    <xf numFmtId="0" fontId="49" fillId="0" borderId="36" xfId="60" applyFont="1" applyFill="1" applyBorder="1" applyAlignment="1">
      <alignment horizontal="left" vertical="center"/>
    </xf>
    <xf numFmtId="0" fontId="49" fillId="0" borderId="19" xfId="60" applyFont="1" applyFill="1" applyBorder="1" applyAlignment="1">
      <alignment horizontal="center" vertical="center"/>
    </xf>
    <xf numFmtId="0" fontId="49" fillId="0" borderId="19" xfId="60" applyFont="1" applyFill="1" applyBorder="1" applyAlignment="1">
      <alignment horizontal="left" vertical="center"/>
    </xf>
    <xf numFmtId="49" fontId="49" fillId="0" borderId="0" xfId="73" applyNumberFormat="1" applyFont="1" applyFill="1" applyBorder="1" applyAlignment="1">
      <alignment horizontal="left" vertical="center"/>
    </xf>
    <xf numFmtId="0" fontId="52" fillId="0" borderId="0" xfId="60" applyFont="1" applyFill="1" applyBorder="1" applyAlignment="1">
      <alignment horizontal="left" vertical="center"/>
    </xf>
    <xf numFmtId="168" fontId="50" fillId="0" borderId="0" xfId="33" applyFont="1" applyFill="1" applyBorder="1" applyAlignment="1">
      <alignment horizontal="left" vertical="center"/>
    </xf>
    <xf numFmtId="171" fontId="50" fillId="0" borderId="0" xfId="73" applyNumberFormat="1" applyFont="1" applyFill="1" applyBorder="1" applyAlignment="1">
      <alignment horizontal="left" vertical="center"/>
    </xf>
    <xf numFmtId="10" fontId="49" fillId="0" borderId="32" xfId="60" applyNumberFormat="1" applyFont="1" applyFill="1" applyBorder="1" applyAlignment="1">
      <alignment horizontal="center" vertical="center"/>
    </xf>
    <xf numFmtId="0" fontId="23" fillId="0" borderId="36" xfId="60" applyFont="1" applyFill="1" applyBorder="1" applyAlignment="1">
      <alignment horizontal="left" vertical="center"/>
    </xf>
    <xf numFmtId="168" fontId="23" fillId="0" borderId="33" xfId="33" applyFont="1" applyFill="1" applyBorder="1" applyAlignment="1">
      <alignment horizontal="center" vertical="center"/>
    </xf>
    <xf numFmtId="0" fontId="23" fillId="0" borderId="0" xfId="60" applyFont="1" applyFill="1" applyAlignment="1">
      <alignment vertical="center"/>
    </xf>
    <xf numFmtId="196" fontId="50" fillId="0" borderId="32" xfId="31" applyNumberFormat="1" applyFont="1" applyFill="1" applyBorder="1" applyAlignment="1">
      <alignment horizontal="right" vertical="center"/>
    </xf>
    <xf numFmtId="199" fontId="49" fillId="0" borderId="0" xfId="73" applyNumberFormat="1" applyFont="1" applyFill="1" applyAlignment="1">
      <alignment horizontal="right" vertical="center"/>
    </xf>
    <xf numFmtId="3" fontId="23" fillId="0" borderId="36" xfId="33" applyNumberFormat="1" applyFont="1" applyFill="1" applyBorder="1" applyAlignment="1">
      <alignment vertical="center"/>
    </xf>
    <xf numFmtId="199" fontId="23" fillId="0" borderId="33" xfId="73" applyNumberFormat="1" applyFont="1" applyFill="1" applyBorder="1" applyAlignment="1">
      <alignment horizontal="right" vertical="center"/>
    </xf>
    <xf numFmtId="199" fontId="49" fillId="0" borderId="0" xfId="60" applyNumberFormat="1" applyFont="1" applyFill="1" applyAlignment="1">
      <alignment vertical="center"/>
    </xf>
    <xf numFmtId="197" fontId="49" fillId="0" borderId="0" xfId="60" applyNumberFormat="1" applyFont="1" applyFill="1" applyAlignment="1">
      <alignment vertical="center"/>
    </xf>
    <xf numFmtId="199" fontId="49" fillId="0" borderId="0" xfId="60" applyNumberFormat="1" applyFont="1" applyFill="1" applyBorder="1" applyAlignment="1">
      <alignment vertical="center"/>
    </xf>
    <xf numFmtId="197" fontId="49" fillId="0" borderId="0" xfId="60" applyNumberFormat="1" applyFont="1" applyFill="1" applyBorder="1" applyAlignment="1">
      <alignment vertical="center"/>
    </xf>
    <xf numFmtId="197" fontId="23" fillId="0" borderId="36" xfId="33" applyNumberFormat="1" applyFont="1" applyFill="1" applyBorder="1" applyAlignment="1">
      <alignment horizontal="right" vertical="center"/>
    </xf>
    <xf numFmtId="199" fontId="23" fillId="0" borderId="36" xfId="33" applyNumberFormat="1" applyFont="1" applyFill="1" applyBorder="1" applyAlignment="1">
      <alignment horizontal="right" vertical="center"/>
    </xf>
    <xf numFmtId="197" fontId="23" fillId="0" borderId="36" xfId="31" applyNumberFormat="1" applyFont="1" applyFill="1" applyBorder="1" applyAlignment="1">
      <alignment horizontal="right" vertical="center"/>
    </xf>
    <xf numFmtId="199" fontId="23" fillId="0" borderId="19" xfId="33" applyNumberFormat="1" applyFont="1" applyFill="1" applyBorder="1" applyAlignment="1">
      <alignment horizontal="right" vertical="center"/>
    </xf>
    <xf numFmtId="0" fontId="53" fillId="0" borderId="0" xfId="60" applyFont="1" applyFill="1" applyAlignment="1">
      <alignment vertical="center"/>
    </xf>
    <xf numFmtId="197" fontId="23" fillId="0" borderId="36" xfId="31" applyNumberFormat="1" applyFont="1" applyFill="1" applyBorder="1" applyAlignment="1">
      <alignment vertical="center"/>
    </xf>
    <xf numFmtId="199" fontId="23" fillId="0" borderId="19" xfId="73" applyNumberFormat="1" applyFont="1" applyFill="1" applyBorder="1" applyAlignment="1">
      <alignment horizontal="right" vertical="center"/>
    </xf>
    <xf numFmtId="0" fontId="49" fillId="0" borderId="27" xfId="60" applyFont="1" applyFill="1" applyBorder="1" applyAlignment="1">
      <alignment vertical="center"/>
    </xf>
    <xf numFmtId="171" fontId="23" fillId="0" borderId="0" xfId="73" applyNumberFormat="1" applyFont="1" applyFill="1" applyBorder="1" applyAlignment="1">
      <alignment horizontal="right" vertical="center"/>
    </xf>
    <xf numFmtId="197" fontId="23" fillId="0" borderId="36" xfId="60" applyNumberFormat="1" applyFont="1" applyFill="1" applyBorder="1" applyAlignment="1">
      <alignment horizontal="right" vertical="center"/>
    </xf>
    <xf numFmtId="199" fontId="49" fillId="0" borderId="0" xfId="60" applyNumberFormat="1" applyFont="1" applyFill="1" applyAlignment="1">
      <alignment horizontal="right" vertical="center"/>
    </xf>
    <xf numFmtId="199" fontId="23" fillId="0" borderId="36" xfId="60" applyNumberFormat="1" applyFont="1" applyFill="1" applyBorder="1" applyAlignment="1">
      <alignment horizontal="right" vertical="center"/>
    </xf>
    <xf numFmtId="199" fontId="23" fillId="0" borderId="36" xfId="60" applyNumberFormat="1" applyFont="1" applyFill="1" applyBorder="1" applyAlignment="1">
      <alignment vertical="center"/>
    </xf>
    <xf numFmtId="199" fontId="23" fillId="0" borderId="33" xfId="60" applyNumberFormat="1" applyFont="1" applyFill="1" applyBorder="1" applyAlignment="1">
      <alignment vertical="center"/>
    </xf>
    <xf numFmtId="0" fontId="52" fillId="0" borderId="0" xfId="60" applyFont="1" applyFill="1" applyAlignment="1">
      <alignment vertical="center"/>
    </xf>
    <xf numFmtId="49" fontId="50" fillId="0" borderId="34" xfId="60" applyNumberFormat="1" applyFont="1" applyFill="1" applyBorder="1" applyAlignment="1">
      <alignment horizontal="left" vertical="center"/>
    </xf>
    <xf numFmtId="199" fontId="50" fillId="0" borderId="34" xfId="60" applyNumberFormat="1" applyFont="1" applyFill="1" applyBorder="1" applyAlignment="1">
      <alignment horizontal="left" vertical="center"/>
    </xf>
    <xf numFmtId="197" fontId="50" fillId="0" borderId="0" xfId="60" applyNumberFormat="1" applyFont="1" applyFill="1" applyAlignment="1">
      <alignment vertical="center"/>
    </xf>
    <xf numFmtId="199" fontId="50" fillId="0" borderId="0" xfId="60" applyNumberFormat="1" applyFont="1" applyFill="1" applyBorder="1" applyAlignment="1">
      <alignment vertical="center"/>
    </xf>
    <xf numFmtId="199" fontId="50" fillId="0" borderId="32" xfId="60" applyNumberFormat="1" applyFont="1" applyFill="1" applyBorder="1" applyAlignment="1">
      <alignment vertical="center"/>
    </xf>
    <xf numFmtId="0" fontId="52" fillId="0" borderId="33" xfId="60" applyFont="1" applyFill="1" applyBorder="1" applyAlignment="1">
      <alignment vertical="center"/>
    </xf>
    <xf numFmtId="197" fontId="50" fillId="0" borderId="32" xfId="60" applyNumberFormat="1" applyFont="1" applyFill="1" applyBorder="1" applyAlignment="1">
      <alignment horizontal="right" vertical="center"/>
    </xf>
    <xf numFmtId="171" fontId="50" fillId="0" borderId="32" xfId="73" applyNumberFormat="1" applyFont="1" applyFill="1" applyBorder="1" applyAlignment="1">
      <alignment horizontal="center" vertical="center"/>
    </xf>
    <xf numFmtId="199" fontId="23" fillId="0" borderId="36" xfId="60" applyNumberFormat="1" applyFont="1" applyFill="1" applyBorder="1" applyAlignment="1">
      <alignment horizontal="center" vertical="center"/>
    </xf>
    <xf numFmtId="197" fontId="23" fillId="0" borderId="36" xfId="60" applyNumberFormat="1" applyFont="1" applyFill="1" applyBorder="1" applyAlignment="1">
      <alignment horizontal="center" vertical="center"/>
    </xf>
    <xf numFmtId="0" fontId="49" fillId="0" borderId="0" xfId="60" applyFont="1" applyFill="1" applyAlignment="1" applyProtection="1">
      <alignment vertical="center"/>
      <protection locked="0"/>
    </xf>
    <xf numFmtId="0" fontId="55" fillId="0" borderId="0" xfId="60" applyFont="1" applyFill="1" applyAlignment="1" applyProtection="1">
      <alignment vertical="center"/>
      <protection locked="0"/>
    </xf>
    <xf numFmtId="0" fontId="23" fillId="0" borderId="0" xfId="60" applyFont="1" applyFill="1" applyBorder="1" applyAlignment="1" applyProtection="1">
      <alignment vertical="center"/>
      <protection locked="0"/>
    </xf>
    <xf numFmtId="0" fontId="49" fillId="0" borderId="0" xfId="60" applyFont="1" applyFill="1" applyBorder="1" applyAlignment="1" applyProtection="1">
      <alignment vertical="center"/>
      <protection locked="0"/>
    </xf>
    <xf numFmtId="0" fontId="49" fillId="0" borderId="32" xfId="60" applyFont="1" applyFill="1" applyBorder="1" applyAlignment="1">
      <alignment horizontal="center" vertical="center" wrapText="1"/>
    </xf>
    <xf numFmtId="3" fontId="49" fillId="0" borderId="32" xfId="60" applyNumberFormat="1" applyFont="1" applyFill="1" applyBorder="1" applyAlignment="1">
      <alignment horizontal="center" vertical="center" wrapText="1"/>
    </xf>
    <xf numFmtId="0" fontId="49" fillId="0" borderId="40" xfId="60" applyFont="1" applyFill="1" applyBorder="1" applyAlignment="1">
      <alignment horizontal="center" vertical="center"/>
    </xf>
    <xf numFmtId="0" fontId="49" fillId="0" borderId="33" xfId="60" applyFont="1" applyFill="1" applyBorder="1" applyAlignment="1">
      <alignment horizontal="left" vertical="center"/>
    </xf>
    <xf numFmtId="49" fontId="49" fillId="0" borderId="20" xfId="60" applyNumberFormat="1" applyFont="1" applyFill="1" applyBorder="1" applyAlignment="1">
      <alignment vertical="center"/>
    </xf>
    <xf numFmtId="0" fontId="49" fillId="0" borderId="28" xfId="60" applyFont="1" applyFill="1" applyBorder="1" applyAlignment="1">
      <alignment vertical="center"/>
    </xf>
    <xf numFmtId="14" fontId="49" fillId="0" borderId="0" xfId="60" applyNumberFormat="1" applyFont="1" applyFill="1" applyBorder="1" applyAlignment="1">
      <alignment vertical="center"/>
    </xf>
    <xf numFmtId="0" fontId="23" fillId="0" borderId="35" xfId="60" applyFont="1" applyFill="1" applyBorder="1" applyAlignment="1">
      <alignment horizontal="center" vertical="center" wrapText="1"/>
    </xf>
    <xf numFmtId="0" fontId="23" fillId="0" borderId="25" xfId="60" applyFont="1" applyFill="1" applyBorder="1" applyAlignment="1">
      <alignment horizontal="center" vertical="center" wrapText="1"/>
    </xf>
    <xf numFmtId="0" fontId="49" fillId="0" borderId="32" xfId="60" applyFont="1" applyFill="1" applyBorder="1" applyAlignment="1">
      <alignment horizontal="left" vertical="center"/>
    </xf>
    <xf numFmtId="0" fontId="49" fillId="0" borderId="32" xfId="60" applyFont="1" applyFill="1" applyBorder="1" applyAlignment="1">
      <alignment vertical="center"/>
    </xf>
    <xf numFmtId="0" fontId="49" fillId="0" borderId="26" xfId="60" applyFont="1" applyFill="1" applyBorder="1" applyAlignment="1">
      <alignment vertical="center"/>
    </xf>
    <xf numFmtId="0" fontId="49" fillId="0" borderId="26" xfId="60" applyFont="1" applyFill="1" applyBorder="1" applyAlignment="1">
      <alignment horizontal="center" vertical="center"/>
    </xf>
    <xf numFmtId="0" fontId="49" fillId="0" borderId="27" xfId="60" applyFont="1" applyFill="1" applyBorder="1" applyAlignment="1">
      <alignment horizontal="center" vertical="center"/>
    </xf>
    <xf numFmtId="0" fontId="49" fillId="0" borderId="32" xfId="60" applyFont="1" applyFill="1" applyBorder="1" applyAlignment="1">
      <alignment horizontal="center" vertical="center"/>
    </xf>
    <xf numFmtId="0" fontId="49" fillId="0" borderId="24" xfId="60" applyFont="1" applyFill="1" applyBorder="1" applyAlignment="1">
      <alignment vertical="center"/>
    </xf>
    <xf numFmtId="0" fontId="49" fillId="0" borderId="23" xfId="60" applyFont="1" applyFill="1" applyBorder="1" applyAlignment="1">
      <alignment vertical="center"/>
    </xf>
    <xf numFmtId="0" fontId="49" fillId="0" borderId="20" xfId="60" applyFont="1" applyFill="1" applyBorder="1" applyAlignment="1">
      <alignment vertical="center"/>
    </xf>
    <xf numFmtId="0" fontId="49" fillId="0" borderId="19" xfId="60" applyFont="1" applyFill="1" applyBorder="1" applyAlignment="1">
      <alignment vertical="center"/>
    </xf>
    <xf numFmtId="0" fontId="49" fillId="0" borderId="36" xfId="60" applyFont="1" applyFill="1" applyBorder="1" applyAlignment="1">
      <alignment vertical="center"/>
    </xf>
    <xf numFmtId="0" fontId="0" fillId="0" borderId="0" xfId="60" applyFont="1" applyFill="1" applyAlignment="1">
      <alignment vertical="center"/>
    </xf>
    <xf numFmtId="197" fontId="23" fillId="0" borderId="0" xfId="30" applyNumberFormat="1" applyFont="1" applyFill="1" applyBorder="1" applyAlignment="1" applyProtection="1">
      <alignment vertical="center"/>
    </xf>
    <xf numFmtId="0" fontId="49" fillId="0" borderId="0" xfId="60" applyFont="1" applyAlignment="1">
      <alignment vertical="center"/>
    </xf>
    <xf numFmtId="0" fontId="49" fillId="0" borderId="0" xfId="60" applyFont="1" applyBorder="1" applyAlignment="1">
      <alignment vertical="center"/>
    </xf>
    <xf numFmtId="0" fontId="31" fillId="0" borderId="0" xfId="60" applyFont="1" applyFill="1" applyAlignment="1">
      <alignment vertical="center"/>
    </xf>
    <xf numFmtId="197" fontId="23" fillId="0" borderId="0" xfId="33" applyNumberFormat="1" applyFont="1" applyFill="1" applyBorder="1" applyAlignment="1">
      <alignment vertical="center"/>
    </xf>
    <xf numFmtId="0" fontId="55" fillId="0" borderId="45" xfId="60" applyFont="1" applyFill="1" applyBorder="1" applyAlignment="1" applyProtection="1">
      <alignment vertical="center"/>
      <protection locked="0"/>
    </xf>
    <xf numFmtId="198" fontId="49" fillId="0" borderId="0" xfId="60" applyNumberFormat="1" applyFont="1" applyFill="1" applyBorder="1" applyAlignment="1">
      <alignment vertical="center"/>
    </xf>
    <xf numFmtId="194" fontId="49" fillId="0" borderId="30" xfId="60" applyNumberFormat="1" applyFont="1" applyFill="1" applyBorder="1" applyAlignment="1">
      <alignment vertical="center"/>
    </xf>
    <xf numFmtId="194" fontId="49" fillId="0" borderId="33" xfId="60" applyNumberFormat="1" applyFont="1" applyFill="1" applyBorder="1" applyAlignment="1">
      <alignment vertical="center"/>
    </xf>
    <xf numFmtId="0" fontId="23" fillId="0" borderId="40" xfId="60" applyFont="1" applyFill="1" applyBorder="1" applyAlignment="1">
      <alignment vertical="center" wrapText="1"/>
    </xf>
    <xf numFmtId="198" fontId="49" fillId="0" borderId="32" xfId="60" applyNumberFormat="1" applyFont="1" applyFill="1" applyBorder="1" applyAlignment="1">
      <alignment vertical="center"/>
    </xf>
    <xf numFmtId="194" fontId="49" fillId="0" borderId="22" xfId="60" applyNumberFormat="1" applyFont="1" applyFill="1" applyBorder="1" applyAlignment="1">
      <alignment vertical="center"/>
    </xf>
    <xf numFmtId="194" fontId="49" fillId="0" borderId="36" xfId="60" applyNumberFormat="1" applyFont="1" applyFill="1" applyBorder="1" applyAlignment="1">
      <alignment vertical="center"/>
    </xf>
    <xf numFmtId="194" fontId="49" fillId="0" borderId="0" xfId="60" applyNumberFormat="1" applyFont="1" applyFill="1" applyBorder="1" applyAlignment="1">
      <alignment vertical="center"/>
    </xf>
    <xf numFmtId="0" fontId="23" fillId="0" borderId="17" xfId="60" applyFont="1" applyFill="1" applyBorder="1" applyAlignment="1" applyProtection="1">
      <alignment horizontal="center" vertical="center" wrapText="1"/>
      <protection locked="0"/>
    </xf>
    <xf numFmtId="207" fontId="49" fillId="0" borderId="35" xfId="33" quotePrefix="1" applyNumberFormat="1" applyFont="1" applyFill="1" applyBorder="1" applyAlignment="1">
      <alignment horizontal="center" vertical="center"/>
    </xf>
    <xf numFmtId="0" fontId="23" fillId="0" borderId="27" xfId="60" applyFont="1" applyFill="1" applyBorder="1" applyAlignment="1">
      <alignment vertical="center"/>
    </xf>
    <xf numFmtId="10" fontId="49" fillId="0" borderId="35" xfId="60" applyNumberFormat="1" applyFont="1" applyFill="1" applyBorder="1" applyAlignment="1" applyProtection="1">
      <alignment horizontal="center" vertical="center" wrapText="1"/>
      <protection locked="0"/>
    </xf>
    <xf numFmtId="14" fontId="49" fillId="0" borderId="40" xfId="60" applyNumberFormat="1" applyFont="1" applyFill="1" applyBorder="1" applyAlignment="1" applyProtection="1">
      <alignment horizontal="center" vertical="center" wrapText="1"/>
      <protection locked="0"/>
    </xf>
    <xf numFmtId="0" fontId="23" fillId="0" borderId="34" xfId="60" applyFont="1" applyFill="1" applyBorder="1" applyAlignment="1">
      <alignment horizontal="left" vertical="center" wrapText="1"/>
    </xf>
    <xf numFmtId="0" fontId="54" fillId="0" borderId="34" xfId="60" applyFont="1" applyFill="1" applyBorder="1" applyAlignment="1">
      <alignment horizontal="right" vertical="center"/>
    </xf>
    <xf numFmtId="175" fontId="23" fillId="0" borderId="20" xfId="73" applyNumberFormat="1" applyFont="1" applyFill="1" applyBorder="1" applyAlignment="1">
      <alignment horizontal="left" vertical="center" wrapText="1"/>
    </xf>
    <xf numFmtId="0" fontId="59" fillId="0" borderId="0" xfId="60" applyFont="1" applyFill="1" applyAlignment="1">
      <alignment horizontal="left" vertical="center"/>
    </xf>
    <xf numFmtId="0" fontId="61" fillId="0" borderId="0" xfId="60" applyFont="1" applyFill="1" applyBorder="1" applyAlignment="1">
      <alignment vertical="center"/>
    </xf>
    <xf numFmtId="0" fontId="51" fillId="0" borderId="0" xfId="60" applyFont="1" applyFill="1" applyBorder="1" applyAlignment="1">
      <alignment horizontal="left" vertical="center"/>
    </xf>
    <xf numFmtId="194" fontId="49" fillId="0" borderId="32" xfId="60" applyNumberFormat="1" applyFont="1" applyFill="1" applyBorder="1" applyAlignment="1">
      <alignment horizontal="center" vertical="center" wrapText="1"/>
    </xf>
    <xf numFmtId="1" fontId="49" fillId="0" borderId="26" xfId="31" applyNumberFormat="1" applyFont="1" applyFill="1" applyBorder="1" applyAlignment="1">
      <alignment horizontal="center" vertical="center"/>
    </xf>
    <xf numFmtId="0" fontId="23" fillId="0" borderId="18" xfId="62" applyFont="1" applyFill="1" applyBorder="1" applyAlignment="1" applyProtection="1">
      <protection locked="0"/>
    </xf>
    <xf numFmtId="194" fontId="49" fillId="0" borderId="17" xfId="62" applyNumberFormat="1" applyFont="1" applyFill="1" applyBorder="1" applyAlignment="1" applyProtection="1">
      <alignment horizontal="center"/>
      <protection locked="0"/>
    </xf>
    <xf numFmtId="0" fontId="49" fillId="0" borderId="27" xfId="62" applyFont="1" applyFill="1" applyBorder="1" applyAlignment="1">
      <alignment horizontal="left"/>
    </xf>
    <xf numFmtId="0" fontId="49" fillId="0" borderId="0" xfId="62" applyFont="1" applyFill="1" applyAlignment="1" applyProtection="1">
      <alignment horizontal="center"/>
      <protection locked="0"/>
    </xf>
    <xf numFmtId="0" fontId="23" fillId="0" borderId="16" xfId="62" applyFont="1" applyFill="1" applyBorder="1" applyAlignment="1" applyProtection="1">
      <protection locked="0"/>
    </xf>
    <xf numFmtId="0" fontId="49" fillId="0" borderId="0" xfId="62" applyFont="1" applyFill="1" applyBorder="1" applyAlignment="1">
      <alignment horizontal="left"/>
    </xf>
    <xf numFmtId="49" fontId="23" fillId="0" borderId="33" xfId="62" applyNumberFormat="1" applyFont="1" applyFill="1" applyBorder="1" applyAlignment="1" applyProtection="1">
      <protection locked="0"/>
    </xf>
    <xf numFmtId="49" fontId="23" fillId="0" borderId="20" xfId="62" applyNumberFormat="1" applyFont="1" applyFill="1" applyBorder="1" applyAlignment="1" applyProtection="1">
      <protection locked="0"/>
    </xf>
    <xf numFmtId="0" fontId="49" fillId="26" borderId="0" xfId="0" applyFont="1" applyFill="1" applyBorder="1" applyProtection="1"/>
    <xf numFmtId="0" fontId="62" fillId="0" borderId="0" xfId="60" applyFont="1" applyAlignment="1">
      <alignment vertical="center"/>
    </xf>
    <xf numFmtId="198" fontId="49" fillId="0" borderId="0" xfId="60" quotePrefix="1" applyNumberFormat="1" applyFont="1" applyFill="1" applyBorder="1" applyAlignment="1">
      <alignment vertical="center"/>
    </xf>
    <xf numFmtId="0" fontId="52" fillId="0" borderId="0" xfId="0" applyFont="1" applyFill="1" applyBorder="1" applyAlignment="1">
      <alignment horizontal="left"/>
    </xf>
    <xf numFmtId="194" fontId="49" fillId="0" borderId="19" xfId="60" applyNumberFormat="1" applyFont="1" applyFill="1" applyBorder="1" applyAlignment="1">
      <alignment horizontal="center" vertical="center" wrapText="1"/>
    </xf>
    <xf numFmtId="0" fontId="46" fillId="29" borderId="0" xfId="60" applyFont="1" applyFill="1" applyAlignment="1">
      <alignment horizontal="center" vertical="center"/>
    </xf>
    <xf numFmtId="0" fontId="46" fillId="29" borderId="0" xfId="60" applyFont="1" applyFill="1" applyAlignment="1">
      <alignment vertical="center"/>
    </xf>
    <xf numFmtId="0" fontId="64" fillId="29" borderId="0" xfId="60" applyFont="1" applyFill="1" applyAlignment="1">
      <alignment horizontal="right" vertical="center"/>
    </xf>
    <xf numFmtId="218" fontId="49" fillId="0" borderId="32" xfId="60" applyNumberFormat="1" applyFont="1" applyFill="1" applyBorder="1" applyAlignment="1">
      <alignment horizontal="center" vertical="center" wrapText="1"/>
    </xf>
    <xf numFmtId="198" fontId="49" fillId="0" borderId="32" xfId="60" applyNumberFormat="1" applyFont="1" applyFill="1" applyBorder="1" applyAlignment="1">
      <alignment horizontal="center" vertical="center" wrapText="1"/>
    </xf>
    <xf numFmtId="198" fontId="49" fillId="0" borderId="22" xfId="60" applyNumberFormat="1" applyFont="1" applyFill="1" applyBorder="1" applyAlignment="1">
      <alignment horizontal="center" vertical="center"/>
    </xf>
    <xf numFmtId="199" fontId="49" fillId="0" borderId="26" xfId="73" applyNumberFormat="1" applyFont="1" applyFill="1" applyBorder="1" applyAlignment="1">
      <alignment horizontal="right" vertical="center"/>
    </xf>
    <xf numFmtId="199" fontId="49" fillId="0" borderId="0" xfId="73" applyNumberFormat="1" applyFont="1" applyFill="1" applyBorder="1" applyAlignment="1">
      <alignment horizontal="right" vertical="center"/>
    </xf>
    <xf numFmtId="199" fontId="49" fillId="0" borderId="32" xfId="73" applyNumberFormat="1" applyFont="1" applyFill="1" applyBorder="1" applyAlignment="1">
      <alignment horizontal="right" vertical="center"/>
    </xf>
    <xf numFmtId="199" fontId="49" fillId="0" borderId="35" xfId="73" applyNumberFormat="1" applyFont="1" applyFill="1" applyBorder="1" applyAlignment="1">
      <alignment horizontal="right" vertical="center"/>
    </xf>
    <xf numFmtId="199" fontId="49" fillId="0" borderId="26" xfId="73" applyNumberFormat="1" applyFont="1" applyFill="1" applyBorder="1" applyAlignment="1">
      <alignment vertical="center"/>
    </xf>
    <xf numFmtId="199" fontId="23" fillId="0" borderId="0" xfId="73" applyNumberFormat="1" applyFont="1" applyFill="1" applyBorder="1" applyAlignment="1">
      <alignment horizontal="right" vertical="center"/>
    </xf>
    <xf numFmtId="197" fontId="23" fillId="0" borderId="0" xfId="31" applyNumberFormat="1" applyFont="1" applyFill="1" applyBorder="1" applyAlignment="1">
      <alignment vertical="center"/>
    </xf>
    <xf numFmtId="0" fontId="49" fillId="0" borderId="0" xfId="60" applyFont="1" applyFill="1" applyBorder="1" applyAlignment="1"/>
    <xf numFmtId="175" fontId="49" fillId="0" borderId="26" xfId="60" applyNumberFormat="1" applyFont="1" applyFill="1" applyBorder="1" applyAlignment="1">
      <alignment horizontal="right" vertical="center"/>
    </xf>
    <xf numFmtId="0" fontId="49" fillId="0" borderId="0" xfId="60" applyFont="1" applyFill="1" applyBorder="1" applyAlignment="1">
      <alignment vertical="center" wrapText="1"/>
    </xf>
    <xf numFmtId="0" fontId="0" fillId="0" borderId="0" xfId="60" applyFont="1" applyAlignment="1">
      <alignment vertical="center"/>
    </xf>
    <xf numFmtId="230" fontId="49" fillId="0" borderId="32" xfId="60" applyNumberFormat="1" applyFont="1" applyFill="1" applyBorder="1" applyAlignment="1">
      <alignment horizontal="center" vertical="center" wrapText="1"/>
    </xf>
    <xf numFmtId="230" fontId="49" fillId="0" borderId="32" xfId="60" applyNumberFormat="1" applyFont="1" applyFill="1" applyBorder="1" applyAlignment="1" applyProtection="1">
      <alignment horizontal="center" vertical="center"/>
      <protection locked="0"/>
    </xf>
    <xf numFmtId="232" fontId="49" fillId="0" borderId="0" xfId="33" applyNumberFormat="1" applyFont="1" applyFill="1" applyBorder="1" applyAlignment="1">
      <alignment horizontal="center" vertical="center" wrapText="1"/>
    </xf>
    <xf numFmtId="197" fontId="23" fillId="0" borderId="0" xfId="33" applyNumberFormat="1" applyFont="1" applyFill="1" applyBorder="1" applyAlignment="1">
      <alignment horizontal="right" vertical="center"/>
    </xf>
    <xf numFmtId="199" fontId="23" fillId="0" borderId="0" xfId="33" applyNumberFormat="1" applyFont="1" applyFill="1" applyBorder="1" applyAlignment="1">
      <alignment horizontal="right" vertical="center"/>
    </xf>
    <xf numFmtId="197" fontId="23" fillId="0" borderId="0" xfId="31" applyNumberFormat="1" applyFont="1" applyFill="1" applyBorder="1" applyAlignment="1">
      <alignment horizontal="right" vertical="center"/>
    </xf>
    <xf numFmtId="197" fontId="23" fillId="0" borderId="0" xfId="60" applyNumberFormat="1" applyFont="1" applyFill="1" applyBorder="1" applyAlignment="1">
      <alignment horizontal="right" vertical="center"/>
    </xf>
    <xf numFmtId="199" fontId="23" fillId="0" borderId="0" xfId="60" applyNumberFormat="1" applyFont="1" applyFill="1" applyBorder="1" applyAlignment="1">
      <alignment vertical="center"/>
    </xf>
    <xf numFmtId="10" fontId="49" fillId="0" borderId="26" xfId="60" applyNumberFormat="1" applyFont="1" applyFill="1" applyBorder="1" applyAlignment="1" applyProtection="1">
      <alignment horizontal="center" vertical="center" wrapText="1"/>
    </xf>
    <xf numFmtId="14" fontId="49" fillId="0" borderId="26" xfId="60" applyNumberFormat="1" applyFont="1" applyFill="1" applyBorder="1" applyAlignment="1" applyProtection="1">
      <alignment horizontal="center" vertical="center" wrapText="1"/>
    </xf>
    <xf numFmtId="230" fontId="49" fillId="0" borderId="0" xfId="60" applyNumberFormat="1" applyFont="1" applyFill="1" applyBorder="1" applyAlignment="1">
      <alignment horizontal="left" vertical="center"/>
    </xf>
    <xf numFmtId="230" fontId="49" fillId="0" borderId="0" xfId="60" applyNumberFormat="1" applyFont="1" applyFill="1" applyAlignment="1">
      <alignment vertical="center"/>
    </xf>
    <xf numFmtId="230" fontId="49" fillId="0" borderId="0" xfId="60" applyNumberFormat="1" applyFont="1" applyFill="1" applyBorder="1" applyAlignment="1">
      <alignment horizontal="center" vertical="center"/>
    </xf>
    <xf numFmtId="230" fontId="49" fillId="0" borderId="32" xfId="73" applyNumberFormat="1" applyFont="1" applyFill="1" applyBorder="1" applyAlignment="1">
      <alignment horizontal="center" vertical="center" wrapText="1"/>
    </xf>
    <xf numFmtId="0" fontId="62" fillId="0" borderId="0" xfId="60" applyFont="1" applyBorder="1" applyAlignment="1">
      <alignment horizontal="left" vertical="center" wrapText="1"/>
    </xf>
    <xf numFmtId="0" fontId="49" fillId="26" borderId="0" xfId="0" applyFont="1" applyFill="1" applyBorder="1" applyAlignment="1" applyProtection="1">
      <alignment vertical="center"/>
    </xf>
    <xf numFmtId="0" fontId="49" fillId="0" borderId="0" xfId="62" applyFont="1" applyFill="1" applyBorder="1" applyAlignment="1">
      <alignment horizontal="left" vertical="center"/>
    </xf>
    <xf numFmtId="0" fontId="49" fillId="0" borderId="27" xfId="62" applyFont="1" applyFill="1" applyBorder="1" applyAlignment="1">
      <alignment horizontal="left" vertical="center"/>
    </xf>
    <xf numFmtId="175" fontId="49" fillId="0" borderId="0" xfId="60" applyNumberFormat="1" applyFont="1" applyFill="1" applyAlignment="1">
      <alignment horizontal="center" vertical="center"/>
    </xf>
    <xf numFmtId="175" fontId="49" fillId="0" borderId="0" xfId="60" applyNumberFormat="1" applyFont="1" applyFill="1" applyBorder="1" applyAlignment="1">
      <alignment horizontal="center" vertical="center"/>
    </xf>
    <xf numFmtId="196" fontId="50" fillId="0" borderId="35" xfId="31" applyNumberFormat="1" applyFont="1" applyFill="1" applyBorder="1" applyAlignment="1">
      <alignment horizontal="right" vertical="center"/>
    </xf>
    <xf numFmtId="196" fontId="50" fillId="0" borderId="26" xfId="31" applyNumberFormat="1" applyFont="1" applyFill="1" applyBorder="1" applyAlignment="1">
      <alignment horizontal="right" vertical="center"/>
    </xf>
    <xf numFmtId="197" fontId="23" fillId="0" borderId="19" xfId="60" applyNumberFormat="1" applyFont="1" applyFill="1" applyBorder="1" applyAlignment="1">
      <alignment horizontal="right" vertical="center"/>
    </xf>
    <xf numFmtId="0" fontId="49" fillId="0" borderId="0" xfId="92" applyFont="1" applyFill="1" applyBorder="1" applyAlignment="1">
      <alignment vertical="center"/>
    </xf>
    <xf numFmtId="0" fontId="49" fillId="0" borderId="0" xfId="60" applyFont="1" applyFill="1" applyBorder="1" applyAlignment="1" applyProtection="1">
      <alignment horizontal="center" vertical="center" wrapText="1"/>
      <protection locked="0"/>
    </xf>
    <xf numFmtId="0" fontId="65" fillId="0" borderId="0" xfId="0" applyFont="1" applyProtection="1">
      <protection locked="0"/>
    </xf>
    <xf numFmtId="0" fontId="66" fillId="0" borderId="0" xfId="0" applyFont="1" applyProtection="1">
      <protection locked="0"/>
    </xf>
    <xf numFmtId="0" fontId="65" fillId="0" borderId="0" xfId="0" applyFont="1" applyProtection="1"/>
    <xf numFmtId="230" fontId="49" fillId="0" borderId="0" xfId="92" applyNumberFormat="1" applyFont="1" applyFill="1" applyAlignment="1">
      <alignment vertical="center"/>
    </xf>
    <xf numFmtId="174" fontId="49" fillId="33" borderId="26" xfId="60" applyNumberFormat="1" applyFont="1" applyFill="1" applyBorder="1" applyAlignment="1">
      <alignment horizontal="center" vertical="center"/>
    </xf>
    <xf numFmtId="3" fontId="49" fillId="33" borderId="32" xfId="31" quotePrefix="1" applyNumberFormat="1" applyFont="1" applyFill="1" applyBorder="1" applyAlignment="1">
      <alignment horizontal="center" vertical="center"/>
    </xf>
    <xf numFmtId="171" fontId="49" fillId="33" borderId="27" xfId="73" applyNumberFormat="1" applyFont="1" applyFill="1" applyBorder="1" applyAlignment="1">
      <alignment horizontal="center" vertical="center"/>
    </xf>
    <xf numFmtId="3" fontId="49" fillId="33" borderId="26" xfId="31" quotePrefix="1" applyNumberFormat="1" applyFont="1" applyFill="1" applyBorder="1" applyAlignment="1">
      <alignment horizontal="center" vertical="center"/>
    </xf>
    <xf numFmtId="0" fontId="0" fillId="0" borderId="0" xfId="60" applyFont="1" applyAlignment="1">
      <alignment vertical="center"/>
    </xf>
    <xf numFmtId="0" fontId="55" fillId="0" borderId="0" xfId="60" applyFont="1" applyFill="1" applyAlignment="1" applyProtection="1">
      <alignment vertical="top"/>
      <protection locked="0"/>
    </xf>
    <xf numFmtId="198" fontId="49" fillId="0" borderId="0" xfId="60" quotePrefix="1" applyNumberFormat="1" applyFont="1" applyFill="1" applyBorder="1" applyAlignment="1">
      <alignment horizontal="center" vertical="center"/>
    </xf>
    <xf numFmtId="198" fontId="49" fillId="0" borderId="32" xfId="60" quotePrefix="1" applyNumberFormat="1" applyFont="1" applyFill="1" applyBorder="1" applyAlignment="1">
      <alignment horizontal="center" vertical="center"/>
    </xf>
    <xf numFmtId="0" fontId="0" fillId="0" borderId="0" xfId="60" applyFont="1" applyAlignment="1">
      <alignment vertical="center"/>
    </xf>
    <xf numFmtId="0" fontId="50" fillId="0" borderId="0" xfId="60" applyNumberFormat="1" applyFont="1" applyFill="1" applyBorder="1" applyAlignment="1">
      <alignment vertical="center"/>
    </xf>
    <xf numFmtId="49" fontId="23" fillId="0" borderId="0" xfId="60" applyNumberFormat="1" applyFont="1" applyFill="1" applyBorder="1" applyAlignment="1">
      <alignment horizontal="left" vertical="center"/>
    </xf>
    <xf numFmtId="49" fontId="23" fillId="0" borderId="30" xfId="60" applyNumberFormat="1" applyFont="1" applyFill="1" applyBorder="1" applyAlignment="1">
      <alignment horizontal="left" vertical="center"/>
    </xf>
    <xf numFmtId="220" fontId="49" fillId="0" borderId="0" xfId="60" applyNumberFormat="1" applyFont="1" applyFill="1" applyBorder="1" applyAlignment="1">
      <alignment horizontal="center" vertical="center"/>
    </xf>
    <xf numFmtId="231" fontId="49" fillId="0" borderId="0" xfId="60" applyNumberFormat="1" applyFont="1" applyFill="1" applyBorder="1" applyAlignment="1">
      <alignment horizontal="center" vertical="center"/>
    </xf>
    <xf numFmtId="0" fontId="0" fillId="0" borderId="0" xfId="60" applyFont="1" applyAlignment="1">
      <alignment vertical="center"/>
    </xf>
    <xf numFmtId="49" fontId="23" fillId="0" borderId="0" xfId="62" applyNumberFormat="1" applyFont="1" applyFill="1" applyBorder="1" applyAlignment="1" applyProtection="1">
      <protection locked="0"/>
    </xf>
    <xf numFmtId="0" fontId="23" fillId="26" borderId="0" xfId="0" applyFont="1" applyFill="1" applyBorder="1" applyAlignment="1" applyProtection="1">
      <alignment vertical="center"/>
    </xf>
    <xf numFmtId="0" fontId="23" fillId="0" borderId="0" xfId="60" applyFont="1" applyBorder="1" applyAlignment="1">
      <alignment vertical="center"/>
    </xf>
    <xf numFmtId="0" fontId="23" fillId="0" borderId="0" xfId="92" applyFont="1" applyFill="1" applyAlignment="1">
      <alignment vertical="center"/>
    </xf>
    <xf numFmtId="0" fontId="49" fillId="0" borderId="0" xfId="92" applyFont="1" applyFill="1" applyAlignment="1">
      <alignment vertical="center"/>
    </xf>
    <xf numFmtId="199" fontId="49" fillId="0" borderId="0" xfId="92" applyNumberFormat="1" applyFont="1" applyFill="1" applyAlignment="1">
      <alignment vertical="center"/>
    </xf>
    <xf numFmtId="0" fontId="49" fillId="0" borderId="16" xfId="92" applyFont="1" applyFill="1" applyBorder="1" applyAlignment="1">
      <alignment horizontal="center" vertical="center" wrapText="1"/>
    </xf>
    <xf numFmtId="0" fontId="49" fillId="0" borderId="21" xfId="92" applyFont="1" applyFill="1" applyBorder="1" applyAlignment="1">
      <alignment horizontal="center" vertical="center" wrapText="1"/>
    </xf>
    <xf numFmtId="0" fontId="49" fillId="0" borderId="17" xfId="92" applyFont="1" applyFill="1" applyBorder="1" applyAlignment="1">
      <alignment horizontal="center" vertical="center" wrapText="1"/>
    </xf>
    <xf numFmtId="0" fontId="49" fillId="0" borderId="69" xfId="33" applyNumberFormat="1" applyFont="1" applyFill="1" applyBorder="1" applyAlignment="1">
      <alignment vertical="center" wrapText="1"/>
    </xf>
    <xf numFmtId="0" fontId="49" fillId="0" borderId="0" xfId="92" applyFont="1" applyFill="1" applyBorder="1" applyAlignment="1">
      <alignment horizontal="center" vertical="center" wrapText="1"/>
    </xf>
    <xf numFmtId="0" fontId="49" fillId="0" borderId="0" xfId="92" applyFont="1" applyFill="1" applyAlignment="1">
      <alignment horizontal="left" vertical="center"/>
    </xf>
    <xf numFmtId="0" fontId="100" fillId="26" borderId="27" xfId="60" applyFont="1" applyFill="1" applyBorder="1" applyAlignment="1">
      <alignment vertical="center"/>
    </xf>
    <xf numFmtId="0" fontId="100" fillId="0" borderId="27" xfId="60" applyFont="1" applyFill="1" applyBorder="1" applyAlignment="1" applyProtection="1">
      <alignment vertical="center"/>
      <protection locked="0"/>
    </xf>
    <xf numFmtId="0" fontId="23" fillId="33" borderId="0" xfId="92" applyFont="1" applyFill="1" applyAlignment="1">
      <alignment vertical="center"/>
    </xf>
    <xf numFmtId="0" fontId="49" fillId="33" borderId="0" xfId="92" applyFont="1" applyFill="1" applyAlignment="1">
      <alignment vertical="center"/>
    </xf>
    <xf numFmtId="0" fontId="49" fillId="33" borderId="0" xfId="92" applyFont="1" applyFill="1" applyBorder="1" applyAlignment="1">
      <alignment vertical="center"/>
    </xf>
    <xf numFmtId="49" fontId="49" fillId="0" borderId="0" xfId="60" applyNumberFormat="1" applyFont="1" applyFill="1" applyBorder="1" applyAlignment="1" applyProtection="1">
      <alignment vertical="center" wrapText="1"/>
      <protection locked="0"/>
    </xf>
    <xf numFmtId="0" fontId="46" fillId="29" borderId="0" xfId="60" applyFont="1" applyFill="1" applyAlignment="1">
      <alignment horizontal="center" vertical="center"/>
    </xf>
    <xf numFmtId="0" fontId="0" fillId="0" borderId="0" xfId="60" applyFont="1" applyAlignment="1">
      <alignment vertical="center"/>
    </xf>
    <xf numFmtId="0" fontId="50" fillId="0" borderId="0" xfId="0" applyFont="1" applyFill="1" applyBorder="1" applyAlignment="1">
      <alignment horizontal="left" vertical="top" wrapText="1"/>
    </xf>
    <xf numFmtId="10" fontId="49" fillId="0" borderId="26" xfId="60" applyNumberFormat="1" applyFont="1" applyFill="1" applyBorder="1" applyAlignment="1" applyProtection="1">
      <alignment horizontal="center" vertical="center" wrapText="1"/>
      <protection locked="0"/>
    </xf>
    <xf numFmtId="14" fontId="49" fillId="0" borderId="26" xfId="60" applyNumberFormat="1" applyFont="1" applyFill="1" applyBorder="1" applyAlignment="1" applyProtection="1">
      <alignment horizontal="center" vertical="center" wrapText="1"/>
      <protection locked="0"/>
    </xf>
    <xf numFmtId="49" fontId="49" fillId="0" borderId="26" xfId="60" applyNumberFormat="1" applyFont="1" applyFill="1" applyBorder="1" applyAlignment="1" applyProtection="1">
      <alignment vertical="center"/>
      <protection locked="0"/>
    </xf>
    <xf numFmtId="0" fontId="23" fillId="0" borderId="45" xfId="60" applyFont="1" applyFill="1" applyBorder="1" applyAlignment="1" applyProtection="1">
      <alignment vertical="center" wrapText="1"/>
      <protection locked="0"/>
    </xf>
    <xf numFmtId="0" fontId="49" fillId="0" borderId="46" xfId="60" applyFont="1" applyFill="1" applyBorder="1" applyAlignment="1" applyProtection="1">
      <alignment horizontal="center" vertical="center" wrapText="1"/>
      <protection locked="0"/>
    </xf>
    <xf numFmtId="0" fontId="55" fillId="0" borderId="0" xfId="60" applyFont="1" applyFill="1" applyBorder="1" applyAlignment="1" applyProtection="1">
      <alignment vertical="center"/>
      <protection locked="0"/>
    </xf>
    <xf numFmtId="0" fontId="100" fillId="0" borderId="53" xfId="60" applyFont="1" applyFill="1" applyBorder="1" applyAlignment="1" applyProtection="1">
      <alignment vertical="center"/>
      <protection locked="0"/>
    </xf>
    <xf numFmtId="199" fontId="23" fillId="0" borderId="0" xfId="60" applyNumberFormat="1" applyFont="1" applyFill="1" applyBorder="1" applyAlignment="1">
      <alignment horizontal="right" vertical="center"/>
    </xf>
    <xf numFmtId="0" fontId="0" fillId="0" borderId="0" xfId="92" applyFont="1" applyFill="1" applyAlignment="1">
      <alignment vertical="center"/>
    </xf>
    <xf numFmtId="0" fontId="0" fillId="0" borderId="0" xfId="92" applyFont="1" applyAlignment="1">
      <alignment vertical="center"/>
    </xf>
    <xf numFmtId="0" fontId="0" fillId="0" borderId="0" xfId="92" applyFont="1" applyFill="1" applyBorder="1" applyAlignment="1">
      <alignment vertical="center"/>
    </xf>
    <xf numFmtId="0" fontId="49" fillId="0" borderId="0" xfId="92" applyFont="1" applyFill="1" applyBorder="1" applyAlignment="1">
      <alignment horizontal="left" vertical="center"/>
    </xf>
    <xf numFmtId="230" fontId="49" fillId="0" borderId="0" xfId="92" applyNumberFormat="1" applyFont="1" applyFill="1" applyBorder="1" applyAlignment="1">
      <alignment horizontal="left" vertical="center"/>
    </xf>
    <xf numFmtId="230" fontId="49" fillId="0" borderId="0" xfId="92" applyNumberFormat="1" applyFont="1" applyFill="1" applyBorder="1" applyAlignment="1">
      <alignment horizontal="center" vertical="center"/>
    </xf>
    <xf numFmtId="0" fontId="49" fillId="0" borderId="0" xfId="0" applyFont="1" applyFill="1" applyBorder="1" applyProtection="1"/>
    <xf numFmtId="198" fontId="49" fillId="0" borderId="0" xfId="92" quotePrefix="1" applyNumberFormat="1" applyFont="1" applyFill="1" applyBorder="1" applyAlignment="1">
      <alignment vertical="center"/>
    </xf>
    <xf numFmtId="0" fontId="23" fillId="0" borderId="0" xfId="92" applyFont="1" applyFill="1" applyBorder="1" applyAlignment="1">
      <alignment vertical="center"/>
    </xf>
    <xf numFmtId="198" fontId="23" fillId="0" borderId="19" xfId="92" quotePrefix="1" applyNumberFormat="1" applyFont="1" applyFill="1" applyBorder="1" applyAlignment="1">
      <alignment vertical="center"/>
    </xf>
    <xf numFmtId="0" fontId="23" fillId="0" borderId="0" xfId="62" applyFont="1" applyFill="1" applyBorder="1" applyAlignment="1" applyProtection="1">
      <protection locked="0"/>
    </xf>
    <xf numFmtId="0" fontId="23" fillId="0" borderId="27" xfId="62" applyFont="1" applyFill="1" applyBorder="1" applyAlignment="1" applyProtection="1">
      <protection locked="0"/>
    </xf>
    <xf numFmtId="194" fontId="49" fillId="0" borderId="0" xfId="62" applyNumberFormat="1" applyFont="1" applyFill="1" applyBorder="1" applyAlignment="1" applyProtection="1">
      <alignment horizontal="center"/>
      <protection locked="0"/>
    </xf>
    <xf numFmtId="0" fontId="49" fillId="26" borderId="0" xfId="0" applyFont="1" applyFill="1" applyBorder="1" applyAlignment="1" applyProtection="1">
      <alignment horizontal="left" vertical="center"/>
    </xf>
    <xf numFmtId="0" fontId="49" fillId="26" borderId="53" xfId="0" applyFont="1" applyFill="1" applyBorder="1" applyAlignment="1" applyProtection="1">
      <alignment horizontal="left" vertical="center"/>
    </xf>
    <xf numFmtId="0" fontId="99" fillId="0" borderId="0" xfId="62" applyFont="1" applyFill="1" applyBorder="1" applyAlignment="1">
      <alignment horizontal="left" vertical="center"/>
    </xf>
    <xf numFmtId="0" fontId="99" fillId="0" borderId="27" xfId="62" applyFont="1" applyFill="1" applyBorder="1" applyAlignment="1">
      <alignment horizontal="left" vertical="center"/>
    </xf>
    <xf numFmtId="0" fontId="49" fillId="0" borderId="0" xfId="62" applyFont="1" applyFill="1" applyBorder="1" applyAlignment="1" applyProtection="1">
      <alignment horizontal="center"/>
      <protection locked="0"/>
    </xf>
    <xf numFmtId="198" fontId="23" fillId="0" borderId="0" xfId="92" quotePrefix="1" applyNumberFormat="1" applyFont="1" applyFill="1" applyBorder="1" applyAlignment="1">
      <alignment vertical="center"/>
    </xf>
    <xf numFmtId="0" fontId="49" fillId="0" borderId="0" xfId="62" applyFont="1" applyFill="1" applyBorder="1" applyAlignment="1" applyProtection="1">
      <protection locked="0"/>
    </xf>
    <xf numFmtId="0" fontId="49" fillId="0" borderId="0" xfId="92" applyFont="1" applyFill="1" applyBorder="1" applyAlignment="1">
      <alignment horizontal="left" vertical="center" wrapText="1"/>
    </xf>
    <xf numFmtId="230" fontId="49" fillId="33" borderId="32" xfId="60" applyNumberFormat="1" applyFont="1" applyFill="1" applyBorder="1" applyAlignment="1" applyProtection="1">
      <alignment horizontal="center" vertical="center"/>
      <protection locked="0"/>
    </xf>
    <xf numFmtId="0" fontId="49" fillId="33" borderId="32" xfId="60" applyFont="1" applyFill="1" applyBorder="1" applyAlignment="1">
      <alignment horizontal="center" vertical="center" wrapText="1"/>
    </xf>
    <xf numFmtId="230" fontId="49" fillId="33" borderId="32" xfId="60" applyNumberFormat="1" applyFont="1" applyFill="1" applyBorder="1" applyAlignment="1">
      <alignment horizontal="center" vertical="center"/>
    </xf>
    <xf numFmtId="0" fontId="49" fillId="33" borderId="22" xfId="60" applyFont="1" applyFill="1" applyBorder="1" applyAlignment="1">
      <alignment horizontal="center" vertical="center" wrapText="1"/>
    </xf>
    <xf numFmtId="0" fontId="55" fillId="0" borderId="0" xfId="60" applyFont="1" applyFill="1" applyBorder="1" applyAlignment="1" applyProtection="1">
      <alignment vertical="top"/>
      <protection locked="0"/>
    </xf>
    <xf numFmtId="199" fontId="49" fillId="33" borderId="0" xfId="60" applyNumberFormat="1" applyFont="1" applyFill="1" applyAlignment="1">
      <alignment horizontal="right" vertical="center"/>
    </xf>
    <xf numFmtId="199" fontId="23" fillId="33" borderId="33" xfId="60" applyNumberFormat="1" applyFont="1" applyFill="1" applyBorder="1" applyAlignment="1">
      <alignment horizontal="right" vertical="center"/>
    </xf>
    <xf numFmtId="199" fontId="23" fillId="33" borderId="0" xfId="60" applyNumberFormat="1" applyFont="1" applyFill="1" applyBorder="1" applyAlignment="1">
      <alignment horizontal="right" vertical="center"/>
    </xf>
    <xf numFmtId="0" fontId="0" fillId="0" borderId="0" xfId="60" applyFont="1" applyAlignment="1">
      <alignment vertical="center"/>
    </xf>
    <xf numFmtId="0" fontId="46" fillId="29" borderId="0" xfId="60" applyFont="1" applyFill="1" applyAlignment="1">
      <alignment horizontal="center" vertical="center"/>
    </xf>
    <xf numFmtId="0" fontId="0" fillId="0" borderId="0" xfId="60" applyFont="1" applyAlignment="1">
      <alignment vertical="center"/>
    </xf>
    <xf numFmtId="49" fontId="49" fillId="0" borderId="0" xfId="60" applyNumberFormat="1" applyFont="1" applyFill="1" applyBorder="1" applyAlignment="1" applyProtection="1">
      <alignment vertical="center" wrapText="1"/>
      <protection locked="0"/>
    </xf>
    <xf numFmtId="0" fontId="55" fillId="33" borderId="0" xfId="60" applyFont="1" applyFill="1" applyAlignment="1" applyProtection="1">
      <alignment vertical="top"/>
      <protection locked="0"/>
    </xf>
    <xf numFmtId="0" fontId="31" fillId="33" borderId="0" xfId="60" applyFont="1" applyFill="1" applyAlignment="1">
      <alignment vertical="center"/>
    </xf>
    <xf numFmtId="0" fontId="0" fillId="33" borderId="0" xfId="60" applyFont="1" applyFill="1" applyBorder="1" applyAlignment="1">
      <alignment vertical="center"/>
    </xf>
    <xf numFmtId="0" fontId="47" fillId="33" borderId="0" xfId="60" applyFont="1" applyFill="1" applyAlignment="1">
      <alignment vertical="center"/>
    </xf>
    <xf numFmtId="0" fontId="55" fillId="33" borderId="0" xfId="60" applyFont="1" applyFill="1" applyAlignment="1" applyProtection="1">
      <alignment vertical="center"/>
      <protection locked="0"/>
    </xf>
    <xf numFmtId="0" fontId="23" fillId="33" borderId="27" xfId="92" applyFont="1" applyFill="1" applyBorder="1" applyAlignment="1">
      <alignment horizontal="left" vertical="center" wrapText="1"/>
    </xf>
    <xf numFmtId="0" fontId="49" fillId="33" borderId="0" xfId="60" applyFont="1" applyFill="1" applyBorder="1" applyAlignment="1">
      <alignment horizontal="left" vertical="center" wrapText="1"/>
    </xf>
    <xf numFmtId="0" fontId="49" fillId="33" borderId="0" xfId="60" applyFont="1" applyFill="1" applyAlignment="1">
      <alignment vertical="center"/>
    </xf>
    <xf numFmtId="0" fontId="49" fillId="33" borderId="0" xfId="60" applyFont="1" applyFill="1" applyBorder="1" applyAlignment="1">
      <alignment horizontal="left" vertical="center"/>
    </xf>
    <xf numFmtId="201" fontId="49" fillId="33" borderId="32" xfId="73" applyNumberFormat="1" applyFont="1" applyFill="1" applyBorder="1" applyAlignment="1">
      <alignment horizontal="center" vertical="center" wrapText="1"/>
    </xf>
    <xf numFmtId="49" fontId="49" fillId="33" borderId="0" xfId="60" applyNumberFormat="1" applyFont="1" applyFill="1" applyBorder="1" applyAlignment="1">
      <alignment vertical="center"/>
    </xf>
    <xf numFmtId="3" fontId="49" fillId="33" borderId="32" xfId="60" applyNumberFormat="1" applyFont="1" applyFill="1" applyBorder="1" applyAlignment="1">
      <alignment horizontal="center" vertical="center" wrapText="1"/>
    </xf>
    <xf numFmtId="0" fontId="49" fillId="33" borderId="0" xfId="60" applyFont="1" applyFill="1" applyBorder="1" applyAlignment="1">
      <alignment vertical="center" wrapText="1"/>
    </xf>
    <xf numFmtId="0" fontId="23" fillId="33" borderId="0" xfId="60" applyFont="1" applyFill="1" applyBorder="1" applyAlignment="1">
      <alignment vertical="center"/>
    </xf>
    <xf numFmtId="0" fontId="23" fillId="33" borderId="0" xfId="92" applyFont="1" applyFill="1" applyBorder="1" applyAlignment="1">
      <alignment horizontal="left" vertical="center" wrapText="1"/>
    </xf>
    <xf numFmtId="0" fontId="55" fillId="33" borderId="0" xfId="60" applyFont="1" applyFill="1" applyBorder="1" applyAlignment="1" applyProtection="1">
      <alignment vertical="top"/>
      <protection locked="0"/>
    </xf>
    <xf numFmtId="0" fontId="0" fillId="33" borderId="0" xfId="60" applyFont="1" applyFill="1" applyAlignment="1">
      <alignment vertical="center"/>
    </xf>
    <xf numFmtId="0" fontId="55" fillId="33" borderId="0" xfId="60" applyFont="1" applyFill="1" applyBorder="1" applyAlignment="1" applyProtection="1">
      <alignment vertical="center"/>
      <protection locked="0"/>
    </xf>
    <xf numFmtId="49" fontId="49" fillId="33" borderId="0" xfId="60" applyNumberFormat="1" applyFont="1" applyFill="1" applyBorder="1" applyAlignment="1" applyProtection="1">
      <alignment vertical="center" wrapText="1"/>
      <protection locked="0"/>
    </xf>
    <xf numFmtId="230" fontId="23" fillId="0" borderId="70" xfId="60" applyNumberFormat="1" applyFont="1" applyFill="1" applyBorder="1" applyAlignment="1">
      <alignment horizontal="left" vertical="center" wrapText="1"/>
    </xf>
    <xf numFmtId="0" fontId="100" fillId="0" borderId="0" xfId="60" applyFont="1" applyFill="1" applyBorder="1" applyAlignment="1" applyProtection="1">
      <alignment vertical="center"/>
      <protection locked="0"/>
    </xf>
    <xf numFmtId="0" fontId="46" fillId="33" borderId="0" xfId="60" applyFont="1" applyFill="1" applyAlignment="1">
      <alignment vertical="center"/>
    </xf>
    <xf numFmtId="0" fontId="46" fillId="33" borderId="0" xfId="60" applyFont="1" applyFill="1" applyAlignment="1">
      <alignment horizontal="center" vertical="center"/>
    </xf>
    <xf numFmtId="0" fontId="64" fillId="33" borderId="0" xfId="60" applyFont="1" applyFill="1" applyAlignment="1">
      <alignment horizontal="right" vertical="center"/>
    </xf>
    <xf numFmtId="175" fontId="64" fillId="33" borderId="0" xfId="60" applyNumberFormat="1" applyFont="1" applyFill="1" applyAlignment="1">
      <alignment horizontal="right" vertical="center"/>
    </xf>
    <xf numFmtId="9" fontId="49" fillId="33" borderId="27" xfId="73" applyFont="1" applyFill="1" applyBorder="1" applyAlignment="1">
      <alignment horizontal="left" vertical="center"/>
    </xf>
    <xf numFmtId="0" fontId="0" fillId="0" borderId="0" xfId="60" applyFont="1" applyAlignment="1">
      <alignment vertical="center"/>
    </xf>
    <xf numFmtId="0" fontId="49" fillId="26" borderId="0" xfId="0" applyFont="1" applyFill="1" applyBorder="1" applyAlignment="1" applyProtection="1">
      <alignment horizontal="left" wrapText="1"/>
    </xf>
    <xf numFmtId="0" fontId="49" fillId="26" borderId="27" xfId="0" applyFont="1" applyFill="1" applyBorder="1" applyAlignment="1" applyProtection="1">
      <alignment horizontal="left" wrapText="1"/>
    </xf>
    <xf numFmtId="49" fontId="49" fillId="0" borderId="0" xfId="60" applyNumberFormat="1" applyFont="1" applyFill="1" applyBorder="1" applyAlignment="1" applyProtection="1">
      <alignment vertical="center" wrapText="1"/>
      <protection locked="0"/>
    </xf>
    <xf numFmtId="0" fontId="46" fillId="29" borderId="0" xfId="60" applyFont="1" applyFill="1" applyAlignment="1">
      <alignment horizontal="center" vertical="center"/>
    </xf>
    <xf numFmtId="0" fontId="0" fillId="0" borderId="0" xfId="60" applyFont="1" applyAlignment="1">
      <alignment vertical="center"/>
    </xf>
    <xf numFmtId="0" fontId="23" fillId="0" borderId="18" xfId="60" applyFont="1" applyFill="1" applyBorder="1" applyAlignment="1" applyProtection="1">
      <alignment horizontal="center" vertical="center"/>
      <protection locked="0"/>
    </xf>
    <xf numFmtId="9" fontId="49" fillId="33" borderId="0" xfId="73" applyFont="1" applyFill="1" applyBorder="1" applyAlignment="1">
      <alignment horizontal="left" vertical="center"/>
    </xf>
    <xf numFmtId="0" fontId="49" fillId="33" borderId="0" xfId="60" applyFont="1" applyFill="1" applyBorder="1" applyAlignment="1">
      <alignment vertical="center"/>
    </xf>
    <xf numFmtId="17" fontId="49" fillId="0" borderId="68" xfId="92" applyNumberFormat="1" applyFont="1" applyFill="1" applyBorder="1" applyAlignment="1">
      <alignment horizontal="left" vertical="center"/>
    </xf>
    <xf numFmtId="0" fontId="49" fillId="26" borderId="0" xfId="0" applyFont="1" applyFill="1" applyBorder="1" applyAlignment="1" applyProtection="1">
      <alignment wrapText="1"/>
    </xf>
    <xf numFmtId="0" fontId="49" fillId="26" borderId="27" xfId="0" applyFont="1" applyFill="1" applyBorder="1" applyAlignment="1" applyProtection="1">
      <alignment wrapText="1"/>
    </xf>
    <xf numFmtId="0" fontId="49" fillId="26" borderId="0" xfId="0" applyFont="1" applyFill="1" applyBorder="1" applyAlignment="1" applyProtection="1"/>
    <xf numFmtId="0" fontId="49" fillId="26" borderId="0" xfId="0" applyFont="1" applyFill="1" applyBorder="1" applyAlignment="1" applyProtection="1">
      <alignment horizontal="left"/>
    </xf>
    <xf numFmtId="10" fontId="49" fillId="33" borderId="0" xfId="60" applyNumberFormat="1" applyFont="1" applyFill="1" applyBorder="1" applyAlignment="1">
      <alignment vertical="center"/>
    </xf>
    <xf numFmtId="0" fontId="101" fillId="0" borderId="0" xfId="60" applyFont="1" applyFill="1" applyAlignment="1">
      <alignment vertical="center"/>
    </xf>
    <xf numFmtId="0" fontId="100" fillId="33" borderId="0" xfId="60" applyFont="1" applyFill="1" applyBorder="1" applyAlignment="1" applyProtection="1">
      <alignment vertical="center"/>
      <protection locked="0"/>
    </xf>
    <xf numFmtId="9" fontId="49" fillId="33" borderId="23" xfId="73" applyFont="1" applyFill="1" applyBorder="1" applyAlignment="1">
      <alignment horizontal="left" vertical="center"/>
    </xf>
    <xf numFmtId="0" fontId="0" fillId="0" borderId="0" xfId="60" applyFont="1" applyAlignment="1">
      <alignment vertical="center"/>
    </xf>
    <xf numFmtId="198" fontId="49" fillId="0" borderId="0" xfId="60" quotePrefix="1" applyNumberFormat="1" applyFont="1" applyFill="1" applyBorder="1" applyAlignment="1">
      <alignment horizontal="right" vertical="center"/>
    </xf>
    <xf numFmtId="198" fontId="49" fillId="0" borderId="0" xfId="92" quotePrefix="1" applyNumberFormat="1" applyFont="1" applyFill="1" applyBorder="1" applyAlignment="1">
      <alignment horizontal="right" vertical="center"/>
    </xf>
    <xf numFmtId="0" fontId="23" fillId="33" borderId="0" xfId="60" applyFont="1" applyFill="1" applyBorder="1" applyAlignment="1">
      <alignment horizontal="left" vertical="center"/>
    </xf>
    <xf numFmtId="198" fontId="49" fillId="33" borderId="32" xfId="29" applyNumberFormat="1" applyFont="1" applyFill="1" applyBorder="1" applyAlignment="1">
      <alignment horizontal="center" vertical="center" wrapText="1"/>
    </xf>
    <xf numFmtId="0" fontId="49" fillId="33" borderId="31" xfId="60" applyFont="1" applyFill="1" applyBorder="1" applyAlignment="1">
      <alignment horizontal="left" vertical="center"/>
    </xf>
    <xf numFmtId="0" fontId="49" fillId="33" borderId="33" xfId="60" applyFont="1" applyFill="1" applyBorder="1" applyAlignment="1">
      <alignment vertical="center"/>
    </xf>
    <xf numFmtId="0" fontId="49" fillId="33" borderId="20" xfId="60" applyFont="1" applyFill="1" applyBorder="1" applyAlignment="1">
      <alignment vertical="center"/>
    </xf>
    <xf numFmtId="0" fontId="52" fillId="33" borderId="0" xfId="60" applyFont="1" applyFill="1" applyAlignment="1">
      <alignment vertical="center"/>
    </xf>
    <xf numFmtId="49" fontId="50" fillId="33" borderId="34" xfId="60" applyNumberFormat="1" applyFont="1" applyFill="1" applyBorder="1" applyAlignment="1">
      <alignment horizontal="left" vertical="center"/>
    </xf>
    <xf numFmtId="199" fontId="50" fillId="33" borderId="34" xfId="60" applyNumberFormat="1" applyFont="1" applyFill="1" applyBorder="1" applyAlignment="1">
      <alignment horizontal="left" vertical="center"/>
    </xf>
    <xf numFmtId="197" fontId="50" fillId="33" borderId="0" xfId="60" applyNumberFormat="1" applyFont="1" applyFill="1" applyAlignment="1">
      <alignment vertical="center"/>
    </xf>
    <xf numFmtId="199" fontId="50" fillId="33" borderId="0" xfId="60" applyNumberFormat="1" applyFont="1" applyFill="1" applyBorder="1" applyAlignment="1">
      <alignment vertical="center"/>
    </xf>
    <xf numFmtId="0" fontId="51" fillId="33" borderId="0" xfId="60" quotePrefix="1" applyFont="1" applyFill="1" applyAlignment="1">
      <alignment vertical="center"/>
    </xf>
    <xf numFmtId="0" fontId="50" fillId="33" borderId="16" xfId="60" applyFont="1" applyFill="1" applyBorder="1" applyAlignment="1">
      <alignment horizontal="center" vertical="center" wrapText="1"/>
    </xf>
    <xf numFmtId="0" fontId="49" fillId="33" borderId="21" xfId="60" applyFont="1" applyFill="1" applyBorder="1" applyAlignment="1">
      <alignment horizontal="center" vertical="center" wrapText="1"/>
    </xf>
    <xf numFmtId="199" fontId="50" fillId="33" borderId="21" xfId="60" applyNumberFormat="1" applyFont="1" applyFill="1" applyBorder="1" applyAlignment="1">
      <alignment horizontal="center" vertical="center" wrapText="1"/>
    </xf>
    <xf numFmtId="197" fontId="50" fillId="33" borderId="21" xfId="60" applyNumberFormat="1" applyFont="1" applyFill="1" applyBorder="1" applyAlignment="1">
      <alignment horizontal="center" vertical="center" wrapText="1"/>
    </xf>
    <xf numFmtId="0" fontId="49" fillId="33" borderId="16" xfId="60" applyFont="1" applyFill="1" applyBorder="1" applyAlignment="1">
      <alignment horizontal="center" vertical="center" wrapText="1"/>
    </xf>
    <xf numFmtId="0" fontId="50" fillId="33" borderId="0" xfId="60" applyNumberFormat="1" applyFont="1" applyFill="1" applyBorder="1" applyAlignment="1">
      <alignment vertical="center"/>
    </xf>
    <xf numFmtId="171" fontId="50" fillId="33" borderId="32" xfId="73" applyNumberFormat="1" applyFont="1" applyFill="1" applyBorder="1" applyAlignment="1">
      <alignment horizontal="center" vertical="center"/>
    </xf>
    <xf numFmtId="0" fontId="23" fillId="33" borderId="0" xfId="60" applyFont="1" applyFill="1" applyBorder="1" applyAlignment="1" applyProtection="1">
      <alignment vertical="center" wrapText="1"/>
      <protection locked="0"/>
    </xf>
    <xf numFmtId="0" fontId="49" fillId="33" borderId="0" xfId="60" applyFont="1" applyFill="1" applyBorder="1" applyAlignment="1" applyProtection="1">
      <alignment horizontal="center" vertical="center" wrapText="1"/>
      <protection locked="0"/>
    </xf>
    <xf numFmtId="0" fontId="23" fillId="33" borderId="34" xfId="60" applyFont="1" applyFill="1" applyBorder="1" applyAlignment="1">
      <alignment horizontal="left" vertical="center"/>
    </xf>
    <xf numFmtId="0" fontId="52" fillId="33" borderId="0" xfId="60" applyFont="1" applyFill="1" applyBorder="1" applyAlignment="1">
      <alignment vertical="center"/>
    </xf>
    <xf numFmtId="0" fontId="50" fillId="33" borderId="0" xfId="60" applyFont="1" applyFill="1" applyBorder="1" applyAlignment="1">
      <alignment vertical="center"/>
    </xf>
    <xf numFmtId="0" fontId="49" fillId="33" borderId="16" xfId="60" applyFont="1" applyFill="1" applyBorder="1" applyAlignment="1">
      <alignment horizontal="left" vertical="center"/>
    </xf>
    <xf numFmtId="0" fontId="49" fillId="33" borderId="16" xfId="60" applyFont="1" applyFill="1" applyBorder="1" applyAlignment="1">
      <alignment horizontal="center" vertical="center"/>
    </xf>
    <xf numFmtId="0" fontId="50" fillId="33" borderId="16" xfId="60" applyFont="1" applyFill="1" applyBorder="1" applyAlignment="1">
      <alignment horizontal="center" vertical="center"/>
    </xf>
    <xf numFmtId="197" fontId="50" fillId="33" borderId="32" xfId="31" applyNumberFormat="1" applyFont="1" applyFill="1" applyBorder="1" applyAlignment="1">
      <alignment horizontal="right" vertical="center"/>
    </xf>
    <xf numFmtId="197" fontId="50" fillId="33" borderId="35" xfId="31" applyNumberFormat="1" applyFont="1" applyFill="1" applyBorder="1" applyAlignment="1">
      <alignment horizontal="right" vertical="center"/>
    </xf>
    <xf numFmtId="0" fontId="49" fillId="33" borderId="27" xfId="60" applyFont="1" applyFill="1" applyBorder="1" applyAlignment="1">
      <alignment horizontal="left" vertical="center"/>
    </xf>
    <xf numFmtId="49" fontId="99" fillId="33" borderId="0" xfId="60" applyNumberFormat="1" applyFont="1" applyFill="1" applyBorder="1" applyAlignment="1" applyProtection="1">
      <alignment vertical="center" wrapText="1"/>
      <protection locked="0"/>
    </xf>
    <xf numFmtId="3" fontId="49" fillId="33" borderId="37" xfId="60" applyNumberFormat="1" applyFont="1" applyFill="1" applyBorder="1" applyAlignment="1">
      <alignment horizontal="center" vertical="center"/>
    </xf>
    <xf numFmtId="178" fontId="49" fillId="33" borderId="38" xfId="60" applyNumberFormat="1" applyFont="1" applyFill="1" applyBorder="1" applyAlignment="1">
      <alignment horizontal="center" vertical="center"/>
    </xf>
    <xf numFmtId="9" fontId="49" fillId="33" borderId="0" xfId="73" applyFont="1" applyFill="1" applyBorder="1" applyAlignment="1">
      <alignment vertical="center"/>
    </xf>
    <xf numFmtId="174" fontId="49" fillId="33" borderId="38" xfId="60" applyNumberFormat="1" applyFont="1" applyFill="1" applyBorder="1" applyAlignment="1">
      <alignment horizontal="center" vertical="center"/>
    </xf>
    <xf numFmtId="0" fontId="23" fillId="33" borderId="33" xfId="60" applyFont="1" applyFill="1" applyBorder="1" applyAlignment="1">
      <alignment horizontal="left" vertical="center"/>
    </xf>
    <xf numFmtId="0" fontId="23" fillId="33" borderId="20" xfId="60" applyFont="1" applyFill="1" applyBorder="1" applyAlignment="1">
      <alignment horizontal="left" vertical="center"/>
    </xf>
    <xf numFmtId="172" fontId="23" fillId="33" borderId="36" xfId="31" applyNumberFormat="1" applyFont="1" applyFill="1" applyBorder="1" applyAlignment="1">
      <alignment vertical="center"/>
    </xf>
    <xf numFmtId="0" fontId="49" fillId="33" borderId="34" xfId="60" applyFont="1" applyFill="1" applyBorder="1" applyAlignment="1">
      <alignment vertical="center"/>
    </xf>
    <xf numFmtId="174" fontId="49" fillId="33" borderId="39" xfId="60" applyNumberFormat="1" applyFont="1" applyFill="1" applyBorder="1" applyAlignment="1">
      <alignment horizontal="center" vertical="center"/>
    </xf>
    <xf numFmtId="199" fontId="23" fillId="33" borderId="0" xfId="60" applyNumberFormat="1" applyFont="1" applyFill="1" applyBorder="1" applyAlignment="1">
      <alignment horizontal="center" vertical="center"/>
    </xf>
    <xf numFmtId="0" fontId="50" fillId="33" borderId="16" xfId="0" applyFont="1" applyFill="1" applyBorder="1" applyAlignment="1">
      <alignment horizontal="center" vertical="center" wrapText="1"/>
    </xf>
    <xf numFmtId="168" fontId="50" fillId="33" borderId="21" xfId="33" applyFont="1" applyFill="1" applyBorder="1" applyAlignment="1">
      <alignment horizontal="center" vertical="center" wrapText="1"/>
    </xf>
    <xf numFmtId="171" fontId="50" fillId="33" borderId="16" xfId="73" applyNumberFormat="1" applyFont="1" applyFill="1" applyBorder="1" applyAlignment="1">
      <alignment horizontal="center" vertical="center" wrapText="1"/>
    </xf>
    <xf numFmtId="171" fontId="50" fillId="33" borderId="17" xfId="73" applyNumberFormat="1" applyFont="1" applyFill="1" applyBorder="1" applyAlignment="1">
      <alignment horizontal="center" vertical="center" wrapText="1"/>
    </xf>
    <xf numFmtId="0" fontId="50" fillId="33" borderId="0" xfId="0" applyFont="1" applyFill="1" applyBorder="1" applyAlignment="1">
      <alignment horizontal="left"/>
    </xf>
    <xf numFmtId="10" fontId="50" fillId="33" borderId="32" xfId="73" quotePrefix="1" applyNumberFormat="1" applyFont="1" applyFill="1" applyBorder="1" applyAlignment="1">
      <alignment horizontal="center" vertical="center"/>
    </xf>
    <xf numFmtId="10" fontId="50" fillId="33" borderId="35" xfId="73" quotePrefix="1" applyNumberFormat="1" applyFont="1" applyFill="1" applyBorder="1" applyAlignment="1">
      <alignment horizontal="center" vertical="center"/>
    </xf>
    <xf numFmtId="10" fontId="50" fillId="33" borderId="24" xfId="73" quotePrefix="1" applyNumberFormat="1" applyFont="1" applyFill="1" applyBorder="1" applyAlignment="1">
      <alignment horizontal="center" vertical="center"/>
    </xf>
    <xf numFmtId="0" fontId="52" fillId="33" borderId="33" xfId="60" applyFont="1" applyFill="1" applyBorder="1" applyAlignment="1">
      <alignment horizontal="left" vertical="center"/>
    </xf>
    <xf numFmtId="10" fontId="52" fillId="33" borderId="36" xfId="73" applyNumberFormat="1" applyFont="1" applyFill="1" applyBorder="1" applyAlignment="1">
      <alignment horizontal="center" vertical="center"/>
    </xf>
    <xf numFmtId="10" fontId="52" fillId="33" borderId="33" xfId="73" applyNumberFormat="1" applyFont="1" applyFill="1" applyBorder="1" applyAlignment="1">
      <alignment horizontal="center" vertical="center"/>
    </xf>
    <xf numFmtId="10" fontId="52" fillId="33" borderId="19" xfId="73" applyNumberFormat="1" applyFont="1" applyFill="1" applyBorder="1" applyAlignment="1">
      <alignment horizontal="center" vertical="center"/>
    </xf>
    <xf numFmtId="0" fontId="52" fillId="33" borderId="0" xfId="60" applyFont="1" applyFill="1" applyBorder="1" applyAlignment="1">
      <alignment horizontal="left" vertical="center"/>
    </xf>
    <xf numFmtId="168" fontId="50" fillId="33" borderId="0" xfId="33" applyFont="1" applyFill="1" applyBorder="1" applyAlignment="1">
      <alignment horizontal="left" vertical="center"/>
    </xf>
    <xf numFmtId="171" fontId="50" fillId="33" borderId="0" xfId="73" applyNumberFormat="1" applyFont="1" applyFill="1" applyBorder="1" applyAlignment="1">
      <alignment horizontal="left" vertical="center"/>
    </xf>
    <xf numFmtId="10" fontId="50" fillId="33" borderId="36" xfId="73" applyNumberFormat="1" applyFont="1" applyFill="1" applyBorder="1" applyAlignment="1">
      <alignment horizontal="center" vertical="center"/>
    </xf>
    <xf numFmtId="10" fontId="50" fillId="33" borderId="33" xfId="73" applyNumberFormat="1" applyFont="1" applyFill="1" applyBorder="1" applyAlignment="1">
      <alignment horizontal="center" vertical="center"/>
    </xf>
    <xf numFmtId="0" fontId="52" fillId="33" borderId="0" xfId="0" applyFont="1" applyFill="1" applyBorder="1" applyAlignment="1">
      <alignment horizontal="left"/>
    </xf>
    <xf numFmtId="200" fontId="60" fillId="33" borderId="0" xfId="60" applyNumberFormat="1" applyFont="1" applyFill="1" applyBorder="1" applyAlignment="1">
      <alignment vertical="center"/>
    </xf>
    <xf numFmtId="0" fontId="50" fillId="33" borderId="28" xfId="0" applyFont="1" applyFill="1" applyBorder="1" applyAlignment="1">
      <alignment vertical="top"/>
    </xf>
    <xf numFmtId="197" fontId="50" fillId="33" borderId="26" xfId="31" applyNumberFormat="1" applyFont="1" applyFill="1" applyBorder="1" applyAlignment="1">
      <alignment horizontal="right" vertical="center"/>
    </xf>
    <xf numFmtId="197" fontId="23" fillId="33" borderId="36" xfId="33" applyNumberFormat="1" applyFont="1" applyFill="1" applyBorder="1" applyAlignment="1">
      <alignment vertical="center"/>
    </xf>
    <xf numFmtId="197" fontId="23" fillId="33" borderId="19" xfId="33" applyNumberFormat="1" applyFont="1" applyFill="1" applyBorder="1" applyAlignment="1">
      <alignment vertical="center"/>
    </xf>
    <xf numFmtId="0" fontId="49" fillId="33" borderId="17" xfId="60" applyFont="1" applyFill="1" applyBorder="1" applyAlignment="1">
      <alignment horizontal="center" vertical="center" wrapText="1"/>
    </xf>
    <xf numFmtId="197" fontId="50" fillId="33" borderId="24" xfId="31" applyNumberFormat="1" applyFont="1" applyFill="1" applyBorder="1" applyAlignment="1">
      <alignment horizontal="right" vertical="center"/>
    </xf>
    <xf numFmtId="197" fontId="23" fillId="33" borderId="36" xfId="33" applyNumberFormat="1" applyFont="1" applyFill="1" applyBorder="1" applyAlignment="1">
      <alignment horizontal="right" vertical="center"/>
    </xf>
    <xf numFmtId="197" fontId="23" fillId="33" borderId="33" xfId="33" applyNumberFormat="1" applyFont="1" applyFill="1" applyBorder="1" applyAlignment="1">
      <alignment horizontal="right" vertical="center"/>
    </xf>
    <xf numFmtId="0" fontId="49" fillId="33" borderId="48" xfId="60" applyFont="1" applyFill="1" applyBorder="1" applyAlignment="1">
      <alignment horizontal="left" vertical="center"/>
    </xf>
    <xf numFmtId="197" fontId="50" fillId="33" borderId="49" xfId="31" applyNumberFormat="1" applyFont="1" applyFill="1" applyBorder="1" applyAlignment="1">
      <alignment horizontal="right" vertical="center"/>
    </xf>
    <xf numFmtId="197" fontId="50" fillId="33" borderId="50" xfId="31" applyNumberFormat="1" applyFont="1" applyFill="1" applyBorder="1" applyAlignment="1">
      <alignment horizontal="right" vertical="center"/>
    </xf>
    <xf numFmtId="235" fontId="49" fillId="33" borderId="31" xfId="60" applyNumberFormat="1" applyFont="1" applyFill="1" applyBorder="1" applyAlignment="1">
      <alignment horizontal="left" vertical="center"/>
    </xf>
    <xf numFmtId="10" fontId="50" fillId="33" borderId="40" xfId="73" applyNumberFormat="1" applyFont="1" applyFill="1" applyBorder="1" applyAlignment="1">
      <alignment horizontal="right" vertical="center"/>
    </xf>
    <xf numFmtId="197" fontId="50" fillId="33" borderId="40" xfId="31" applyNumberFormat="1" applyFont="1" applyFill="1" applyBorder="1" applyAlignment="1">
      <alignment horizontal="right" vertical="center"/>
    </xf>
    <xf numFmtId="10" fontId="50" fillId="33" borderId="35" xfId="73" applyNumberFormat="1" applyFont="1" applyFill="1" applyBorder="1" applyAlignment="1">
      <alignment horizontal="right" vertical="center"/>
    </xf>
    <xf numFmtId="0" fontId="49" fillId="33" borderId="0" xfId="60" applyFont="1" applyFill="1" applyBorder="1" applyAlignment="1">
      <alignment horizontal="center" vertical="center"/>
    </xf>
    <xf numFmtId="235" fontId="49" fillId="33" borderId="0" xfId="60" applyNumberFormat="1" applyFont="1" applyFill="1" applyBorder="1" applyAlignment="1">
      <alignment horizontal="left" vertical="center"/>
    </xf>
    <xf numFmtId="10" fontId="50" fillId="33" borderId="32" xfId="73" applyNumberFormat="1" applyFont="1" applyFill="1" applyBorder="1" applyAlignment="1">
      <alignment horizontal="right" vertical="center"/>
    </xf>
    <xf numFmtId="10" fontId="50" fillId="33" borderId="26" xfId="73" applyNumberFormat="1" applyFont="1" applyFill="1" applyBorder="1" applyAlignment="1">
      <alignment horizontal="right" vertical="center"/>
    </xf>
    <xf numFmtId="236" fontId="49" fillId="33" borderId="0" xfId="60" applyNumberFormat="1" applyFont="1" applyFill="1" applyBorder="1" applyAlignment="1">
      <alignment horizontal="left" vertical="center"/>
    </xf>
    <xf numFmtId="236" fontId="49" fillId="33" borderId="34" xfId="60" applyNumberFormat="1" applyFont="1" applyFill="1" applyBorder="1" applyAlignment="1">
      <alignment horizontal="left" vertical="center"/>
    </xf>
    <xf numFmtId="197" fontId="50" fillId="33" borderId="42" xfId="31" applyNumberFormat="1" applyFont="1" applyFill="1" applyBorder="1" applyAlignment="1">
      <alignment horizontal="right" vertical="center"/>
    </xf>
    <xf numFmtId="10" fontId="50" fillId="33" borderId="42" xfId="73" applyNumberFormat="1" applyFont="1" applyFill="1" applyBorder="1" applyAlignment="1">
      <alignment horizontal="right" vertical="center"/>
    </xf>
    <xf numFmtId="10" fontId="50" fillId="33" borderId="41" xfId="73" applyNumberFormat="1" applyFont="1" applyFill="1" applyBorder="1" applyAlignment="1">
      <alignment horizontal="right" vertical="center"/>
    </xf>
    <xf numFmtId="197" fontId="50" fillId="33" borderId="41" xfId="31" applyNumberFormat="1" applyFont="1" applyFill="1" applyBorder="1" applyAlignment="1">
      <alignment horizontal="right" vertical="center"/>
    </xf>
    <xf numFmtId="0" fontId="49" fillId="33" borderId="0" xfId="92" applyFont="1" applyFill="1" applyBorder="1" applyAlignment="1">
      <alignment horizontal="left" vertical="center"/>
    </xf>
    <xf numFmtId="0" fontId="23" fillId="33" borderId="16" xfId="62" applyFont="1" applyFill="1" applyBorder="1" applyAlignment="1" applyProtection="1">
      <protection locked="0"/>
    </xf>
    <xf numFmtId="197" fontId="23" fillId="33" borderId="0" xfId="60" applyNumberFormat="1" applyFont="1" applyFill="1" applyBorder="1" applyAlignment="1">
      <alignment horizontal="center" vertical="center"/>
    </xf>
    <xf numFmtId="49" fontId="49" fillId="0" borderId="0" xfId="60" applyNumberFormat="1" applyFont="1" applyFill="1" applyBorder="1" applyAlignment="1" applyProtection="1">
      <alignment vertical="center" wrapText="1"/>
      <protection locked="0"/>
    </xf>
    <xf numFmtId="198" fontId="23" fillId="0" borderId="33" xfId="62" applyNumberFormat="1" applyFont="1" applyFill="1" applyBorder="1" applyAlignment="1" applyProtection="1">
      <protection locked="0"/>
    </xf>
    <xf numFmtId="178" fontId="50" fillId="33" borderId="0" xfId="73" applyNumberFormat="1" applyFont="1" applyFill="1" applyBorder="1" applyAlignment="1">
      <alignment horizontal="center" vertical="center"/>
    </xf>
    <xf numFmtId="200" fontId="50" fillId="33" borderId="0" xfId="73" applyNumberFormat="1" applyFont="1" applyFill="1" applyBorder="1" applyAlignment="1">
      <alignment horizontal="center" vertical="center"/>
    </xf>
    <xf numFmtId="10" fontId="50" fillId="33" borderId="26" xfId="73" quotePrefix="1" applyNumberFormat="1" applyFont="1" applyFill="1" applyBorder="1" applyAlignment="1">
      <alignment horizontal="center" vertical="center"/>
    </xf>
    <xf numFmtId="196" fontId="50" fillId="0" borderId="26" xfId="31" applyNumberFormat="1" applyFont="1" applyFill="1" applyBorder="1" applyAlignment="1">
      <alignment vertical="center"/>
    </xf>
    <xf numFmtId="196" fontId="50" fillId="0" borderId="35" xfId="31" applyNumberFormat="1" applyFont="1" applyFill="1" applyBorder="1" applyAlignment="1">
      <alignment vertical="center"/>
    </xf>
    <xf numFmtId="196" fontId="50" fillId="0" borderId="24" xfId="31" applyNumberFormat="1" applyFont="1" applyFill="1" applyBorder="1" applyAlignment="1">
      <alignment vertical="center"/>
    </xf>
    <xf numFmtId="197" fontId="49" fillId="33" borderId="0" xfId="60" applyNumberFormat="1" applyFont="1" applyFill="1" applyBorder="1" applyAlignment="1">
      <alignment horizontal="center" vertical="center"/>
    </xf>
    <xf numFmtId="200" fontId="49" fillId="33" borderId="0" xfId="60" applyNumberFormat="1" applyFont="1" applyFill="1" applyBorder="1" applyAlignment="1">
      <alignment horizontal="center" vertical="center"/>
    </xf>
    <xf numFmtId="10" fontId="49" fillId="33" borderId="0" xfId="73" applyNumberFormat="1" applyFont="1" applyFill="1" applyBorder="1" applyAlignment="1">
      <alignment horizontal="center" vertical="center"/>
    </xf>
    <xf numFmtId="170" fontId="23" fillId="33" borderId="33" xfId="33" applyNumberFormat="1" applyFont="1" applyFill="1" applyBorder="1" applyAlignment="1">
      <alignment horizontal="center" vertical="center"/>
    </xf>
    <xf numFmtId="197" fontId="49" fillId="33" borderId="32" xfId="60" applyNumberFormat="1" applyFont="1" applyFill="1" applyBorder="1" applyAlignment="1">
      <alignment horizontal="center" vertical="center"/>
    </xf>
    <xf numFmtId="197" fontId="50" fillId="33" borderId="32" xfId="60" applyNumberFormat="1" applyFont="1" applyFill="1" applyBorder="1" applyAlignment="1">
      <alignment horizontal="center" vertical="center"/>
    </xf>
    <xf numFmtId="10" fontId="50" fillId="0" borderId="32" xfId="73" applyNumberFormat="1" applyFont="1" applyFill="1" applyBorder="1" applyAlignment="1">
      <alignment horizontal="right" vertical="center"/>
    </xf>
    <xf numFmtId="10" fontId="23" fillId="0" borderId="36" xfId="73" applyNumberFormat="1" applyFont="1" applyFill="1" applyBorder="1" applyAlignment="1">
      <alignment horizontal="right" vertical="center"/>
    </xf>
    <xf numFmtId="0" fontId="101" fillId="0" borderId="72" xfId="60" applyFont="1" applyFill="1" applyBorder="1" applyAlignment="1">
      <alignment horizontal="center" vertical="center" wrapText="1"/>
    </xf>
    <xf numFmtId="230" fontId="49" fillId="0" borderId="26" xfId="60" applyNumberFormat="1" applyFont="1" applyFill="1" applyBorder="1" applyAlignment="1">
      <alignment horizontal="center" vertical="center" wrapText="1"/>
    </xf>
    <xf numFmtId="3" fontId="49" fillId="33" borderId="26" xfId="60" applyNumberFormat="1" applyFont="1" applyFill="1" applyBorder="1" applyAlignment="1">
      <alignment horizontal="center" vertical="center" wrapText="1"/>
    </xf>
    <xf numFmtId="3" fontId="49" fillId="0" borderId="26" xfId="60" applyNumberFormat="1" applyFont="1" applyFill="1" applyBorder="1" applyAlignment="1">
      <alignment horizontal="center" vertical="center" wrapText="1"/>
    </xf>
    <xf numFmtId="218" fontId="49" fillId="0" borderId="26" xfId="60" applyNumberFormat="1" applyFont="1" applyFill="1" applyBorder="1" applyAlignment="1">
      <alignment horizontal="center" vertical="center" wrapText="1"/>
    </xf>
    <xf numFmtId="0" fontId="49" fillId="0" borderId="26" xfId="60" applyFont="1" applyFill="1" applyBorder="1" applyAlignment="1">
      <alignment horizontal="center" vertical="center" wrapText="1"/>
    </xf>
    <xf numFmtId="0" fontId="49" fillId="33" borderId="26" xfId="60" applyFont="1" applyFill="1" applyBorder="1" applyAlignment="1">
      <alignment horizontal="center" vertical="center" wrapText="1"/>
    </xf>
    <xf numFmtId="0" fontId="49" fillId="0" borderId="35" xfId="60" applyFont="1" applyFill="1" applyBorder="1" applyAlignment="1">
      <alignment horizontal="center" vertical="center"/>
    </xf>
    <xf numFmtId="230" fontId="49" fillId="0" borderId="26" xfId="60" applyNumberFormat="1" applyFont="1" applyFill="1" applyBorder="1" applyAlignment="1" applyProtection="1">
      <alignment horizontal="center" vertical="center"/>
      <protection locked="0"/>
    </xf>
    <xf numFmtId="230" fontId="49" fillId="33" borderId="26" xfId="60" applyNumberFormat="1" applyFont="1" applyFill="1" applyBorder="1" applyAlignment="1" applyProtection="1">
      <alignment horizontal="center" vertical="center"/>
      <protection locked="0"/>
    </xf>
    <xf numFmtId="201" fontId="49" fillId="0" borderId="26" xfId="73" applyNumberFormat="1" applyFont="1" applyFill="1" applyBorder="1" applyAlignment="1">
      <alignment horizontal="center" vertical="center" wrapText="1"/>
    </xf>
    <xf numFmtId="201" fontId="49" fillId="33" borderId="26" xfId="73" applyNumberFormat="1" applyFont="1" applyFill="1" applyBorder="1" applyAlignment="1">
      <alignment horizontal="center" vertical="center" wrapText="1"/>
    </xf>
    <xf numFmtId="198" fontId="49" fillId="33" borderId="26" xfId="29" applyNumberFormat="1" applyFont="1" applyFill="1" applyBorder="1" applyAlignment="1">
      <alignment horizontal="center" vertical="center" wrapText="1"/>
    </xf>
    <xf numFmtId="198" fontId="49" fillId="0" borderId="26" xfId="60" applyNumberFormat="1" applyFont="1" applyFill="1" applyBorder="1" applyAlignment="1">
      <alignment horizontal="center" vertical="center" wrapText="1"/>
    </xf>
    <xf numFmtId="198" fontId="49" fillId="0" borderId="24" xfId="60" applyNumberFormat="1" applyFont="1" applyFill="1" applyBorder="1" applyAlignment="1">
      <alignment horizontal="center" vertical="center"/>
    </xf>
    <xf numFmtId="230" fontId="49" fillId="33" borderId="26" xfId="60" applyNumberFormat="1" applyFont="1" applyFill="1" applyBorder="1" applyAlignment="1">
      <alignment horizontal="center" vertical="center"/>
    </xf>
    <xf numFmtId="0" fontId="49" fillId="33" borderId="24" xfId="60" applyFont="1" applyFill="1" applyBorder="1" applyAlignment="1">
      <alignment horizontal="center" vertical="center" wrapText="1"/>
    </xf>
    <xf numFmtId="49" fontId="49" fillId="0" borderId="19" xfId="60" applyNumberFormat="1" applyFont="1" applyFill="1" applyBorder="1" applyAlignment="1">
      <alignment vertical="center"/>
    </xf>
    <xf numFmtId="0" fontId="23" fillId="33" borderId="21" xfId="60" applyFont="1" applyFill="1" applyBorder="1" applyAlignment="1">
      <alignment horizontal="center" vertical="center" wrapText="1"/>
    </xf>
    <xf numFmtId="245" fontId="49" fillId="33" borderId="32" xfId="60" applyNumberFormat="1" applyFont="1" applyFill="1" applyBorder="1" applyAlignment="1">
      <alignment horizontal="center" vertical="center"/>
    </xf>
    <xf numFmtId="0" fontId="23" fillId="0" borderId="16" xfId="60" applyFont="1" applyFill="1" applyBorder="1" applyAlignment="1" applyProtection="1">
      <alignment horizontal="center" vertical="center"/>
      <protection locked="0"/>
    </xf>
    <xf numFmtId="198" fontId="23" fillId="0" borderId="0" xfId="60" quotePrefix="1" applyNumberFormat="1" applyFont="1" applyFill="1" applyBorder="1" applyAlignment="1">
      <alignment vertical="center"/>
    </xf>
    <xf numFmtId="0" fontId="23" fillId="0" borderId="0" xfId="62" applyFont="1" applyFill="1" applyBorder="1" applyAlignment="1">
      <alignment horizontal="left" vertical="center"/>
    </xf>
    <xf numFmtId="0" fontId="23" fillId="0" borderId="27" xfId="62" applyFont="1" applyFill="1" applyBorder="1" applyAlignment="1">
      <alignment horizontal="left" vertical="center"/>
    </xf>
    <xf numFmtId="0" fontId="101" fillId="0" borderId="32" xfId="60" applyFont="1" applyFill="1" applyBorder="1" applyAlignment="1">
      <alignment horizontal="center" vertical="center" wrapText="1"/>
    </xf>
    <xf numFmtId="0" fontId="101" fillId="0" borderId="40" xfId="60" applyFont="1" applyFill="1" applyBorder="1" applyAlignment="1">
      <alignment horizontal="center" vertical="center" wrapText="1"/>
    </xf>
    <xf numFmtId="0" fontId="101" fillId="0" borderId="25" xfId="60" applyFont="1" applyFill="1" applyBorder="1" applyAlignment="1">
      <alignment horizontal="center" vertical="center" wrapText="1"/>
    </xf>
    <xf numFmtId="0" fontId="101" fillId="0" borderId="27" xfId="60" applyFont="1" applyFill="1" applyBorder="1" applyAlignment="1">
      <alignment horizontal="center" vertical="center" wrapText="1"/>
    </xf>
    <xf numFmtId="0" fontId="101" fillId="0" borderId="76" xfId="60" applyFont="1" applyFill="1" applyBorder="1" applyAlignment="1">
      <alignment horizontal="center" vertical="center" wrapText="1"/>
    </xf>
    <xf numFmtId="0" fontId="23" fillId="33" borderId="17" xfId="60" applyFont="1" applyFill="1" applyBorder="1" applyAlignment="1">
      <alignment horizontal="center" vertical="center" wrapText="1"/>
    </xf>
    <xf numFmtId="245" fontId="49" fillId="33" borderId="35" xfId="60" applyNumberFormat="1" applyFont="1" applyFill="1" applyBorder="1" applyAlignment="1">
      <alignment horizontal="center" vertical="center"/>
    </xf>
    <xf numFmtId="245" fontId="49" fillId="33" borderId="40" xfId="60" applyNumberFormat="1" applyFont="1" applyFill="1" applyBorder="1" applyAlignment="1">
      <alignment horizontal="center" vertical="center"/>
    </xf>
    <xf numFmtId="10" fontId="50" fillId="0" borderId="77" xfId="73" applyNumberFormat="1" applyFont="1" applyFill="1" applyBorder="1" applyAlignment="1">
      <alignment horizontal="right" vertical="center"/>
    </xf>
    <xf numFmtId="0" fontId="101" fillId="0" borderId="78" xfId="60" applyFont="1" applyFill="1" applyBorder="1" applyAlignment="1">
      <alignment horizontal="center" vertical="center" wrapText="1"/>
    </xf>
    <xf numFmtId="0" fontId="101" fillId="33" borderId="0" xfId="60" applyFont="1" applyFill="1" applyBorder="1" applyAlignment="1">
      <alignment horizontal="center" vertical="center"/>
    </xf>
    <xf numFmtId="0" fontId="101" fillId="0" borderId="79" xfId="60" applyFont="1" applyFill="1" applyBorder="1" applyAlignment="1">
      <alignment horizontal="center" vertical="center" wrapText="1"/>
    </xf>
    <xf numFmtId="0" fontId="49" fillId="0" borderId="78" xfId="60" applyFont="1" applyFill="1" applyBorder="1" applyAlignment="1" applyProtection="1">
      <alignment horizontal="center" vertical="center" wrapText="1"/>
      <protection locked="0"/>
    </xf>
    <xf numFmtId="0" fontId="49" fillId="0" borderId="78" xfId="60" applyFont="1" applyFill="1" applyBorder="1" applyAlignment="1" applyProtection="1">
      <alignment vertical="center" wrapText="1"/>
      <protection locked="0"/>
    </xf>
    <xf numFmtId="0" fontId="101" fillId="33" borderId="79" xfId="60" applyFont="1" applyFill="1" applyBorder="1" applyAlignment="1">
      <alignment horizontal="center" vertical="center"/>
    </xf>
    <xf numFmtId="0" fontId="101" fillId="33" borderId="78" xfId="60" applyFont="1" applyFill="1" applyBorder="1" applyAlignment="1">
      <alignment horizontal="center" vertical="center"/>
    </xf>
    <xf numFmtId="0" fontId="101" fillId="0" borderId="0" xfId="60" applyFont="1" applyBorder="1" applyAlignment="1">
      <alignment horizontal="center" vertical="center"/>
    </xf>
    <xf numFmtId="0" fontId="23" fillId="33" borderId="44" xfId="60" applyFont="1" applyFill="1" applyBorder="1" applyAlignment="1">
      <alignment horizontal="center" vertical="center" wrapText="1"/>
    </xf>
    <xf numFmtId="0" fontId="101" fillId="0" borderId="75" xfId="60" applyFont="1" applyFill="1" applyBorder="1" applyAlignment="1">
      <alignment horizontal="center" vertical="center" wrapText="1"/>
    </xf>
    <xf numFmtId="0" fontId="49" fillId="26" borderId="83" xfId="0" applyFont="1" applyFill="1" applyBorder="1" applyAlignment="1" applyProtection="1">
      <alignment wrapText="1"/>
    </xf>
    <xf numFmtId="0" fontId="49" fillId="26" borderId="83" xfId="0" applyFont="1" applyFill="1" applyBorder="1" applyAlignment="1" applyProtection="1">
      <alignment horizontal="left" wrapText="1"/>
    </xf>
    <xf numFmtId="0" fontId="23" fillId="33" borderId="18" xfId="62" applyFont="1" applyFill="1" applyBorder="1" applyAlignment="1" applyProtection="1">
      <protection locked="0"/>
    </xf>
    <xf numFmtId="0" fontId="0" fillId="33" borderId="25" xfId="60" applyFont="1" applyFill="1" applyBorder="1" applyAlignment="1">
      <alignment vertical="center"/>
    </xf>
    <xf numFmtId="0" fontId="0" fillId="33" borderId="27" xfId="60" applyFont="1" applyFill="1" applyBorder="1" applyAlignment="1">
      <alignment vertical="center"/>
    </xf>
    <xf numFmtId="0" fontId="49" fillId="33" borderId="27" xfId="60" applyFont="1" applyFill="1" applyBorder="1" applyAlignment="1">
      <alignment vertical="center"/>
    </xf>
    <xf numFmtId="196" fontId="50" fillId="33" borderId="32" xfId="31" applyNumberFormat="1" applyFont="1" applyFill="1" applyBorder="1" applyAlignment="1">
      <alignment horizontal="right" vertical="center"/>
    </xf>
    <xf numFmtId="0" fontId="49" fillId="33" borderId="29" xfId="60" applyFont="1" applyFill="1" applyBorder="1" applyAlignment="1">
      <alignment horizontal="left" vertical="center"/>
    </xf>
    <xf numFmtId="0" fontId="49" fillId="33" borderId="84" xfId="60" applyFont="1" applyFill="1" applyBorder="1" applyAlignment="1">
      <alignment horizontal="left" vertical="center"/>
    </xf>
    <xf numFmtId="0" fontId="49" fillId="33" borderId="85" xfId="60" applyFont="1" applyFill="1" applyBorder="1" applyAlignment="1">
      <alignment horizontal="center" vertical="center"/>
    </xf>
    <xf numFmtId="197" fontId="49" fillId="33" borderId="80" xfId="60" applyNumberFormat="1" applyFont="1" applyFill="1" applyBorder="1" applyAlignment="1">
      <alignment horizontal="center" vertical="center"/>
    </xf>
    <xf numFmtId="200" fontId="49" fillId="33" borderId="82" xfId="60" applyNumberFormat="1" applyFont="1" applyFill="1" applyBorder="1" applyAlignment="1">
      <alignment horizontal="center" vertical="center"/>
    </xf>
    <xf numFmtId="197" fontId="49" fillId="33" borderId="82" xfId="60" applyNumberFormat="1" applyFont="1" applyFill="1" applyBorder="1" applyAlignment="1">
      <alignment horizontal="center" vertical="center"/>
    </xf>
    <xf numFmtId="10" fontId="49" fillId="0" borderId="69" xfId="73" applyNumberFormat="1" applyFont="1" applyFill="1" applyBorder="1" applyAlignment="1">
      <alignment vertical="center" wrapText="1"/>
    </xf>
    <xf numFmtId="200" fontId="49" fillId="33" borderId="87" xfId="60" applyNumberFormat="1" applyFont="1" applyFill="1" applyBorder="1" applyAlignment="1">
      <alignment horizontal="center" vertical="center"/>
    </xf>
    <xf numFmtId="10" fontId="49" fillId="33" borderId="87" xfId="73" applyNumberFormat="1" applyFont="1" applyFill="1" applyBorder="1" applyAlignment="1">
      <alignment horizontal="center" vertical="center"/>
    </xf>
    <xf numFmtId="200" fontId="49" fillId="33" borderId="86" xfId="60" applyNumberFormat="1" applyFont="1" applyFill="1" applyBorder="1" applyAlignment="1">
      <alignment horizontal="center" vertical="center"/>
    </xf>
    <xf numFmtId="0" fontId="50" fillId="33" borderId="81" xfId="60" applyFont="1" applyFill="1" applyBorder="1" applyAlignment="1">
      <alignment horizontal="left" vertical="center"/>
    </xf>
    <xf numFmtId="0" fontId="50" fillId="33" borderId="83" xfId="60" applyFont="1" applyFill="1" applyBorder="1" applyAlignment="1">
      <alignment horizontal="left" vertical="center"/>
    </xf>
    <xf numFmtId="0" fontId="50" fillId="33" borderId="88" xfId="60" applyFont="1" applyFill="1" applyBorder="1" applyAlignment="1">
      <alignment horizontal="left" vertical="center"/>
    </xf>
    <xf numFmtId="178" fontId="50" fillId="33" borderId="79" xfId="73" applyNumberFormat="1" applyFont="1" applyFill="1" applyBorder="1" applyAlignment="1">
      <alignment horizontal="center" vertical="center"/>
    </xf>
    <xf numFmtId="200" fontId="50" fillId="33" borderId="79" xfId="73" applyNumberFormat="1" applyFont="1" applyFill="1" applyBorder="1" applyAlignment="1">
      <alignment horizontal="center" vertical="center"/>
    </xf>
    <xf numFmtId="0" fontId="77" fillId="33" borderId="0" xfId="85" applyFont="1" applyFill="1" applyBorder="1" applyProtection="1">
      <protection locked="0"/>
    </xf>
    <xf numFmtId="0" fontId="65" fillId="33" borderId="0" xfId="0" applyFont="1" applyFill="1" applyBorder="1" applyProtection="1">
      <protection locked="0"/>
    </xf>
    <xf numFmtId="0" fontId="65" fillId="33" borderId="0" xfId="0" applyFont="1" applyFill="1" applyProtection="1">
      <protection locked="0"/>
    </xf>
    <xf numFmtId="14" fontId="65" fillId="33" borderId="0" xfId="0" applyNumberFormat="1" applyFont="1" applyFill="1" applyAlignment="1" applyProtection="1">
      <alignment horizontal="center"/>
      <protection locked="0"/>
    </xf>
    <xf numFmtId="0" fontId="65" fillId="33" borderId="0" xfId="0" applyFont="1" applyFill="1" applyBorder="1" applyAlignment="1" applyProtection="1">
      <alignment horizontal="center"/>
      <protection locked="0"/>
    </xf>
    <xf numFmtId="0" fontId="65" fillId="33" borderId="0" xfId="0" applyFont="1" applyFill="1" applyAlignment="1" applyProtection="1">
      <alignment horizontal="center"/>
      <protection locked="0"/>
    </xf>
    <xf numFmtId="0" fontId="66" fillId="33" borderId="0" xfId="34" applyFont="1" applyFill="1" applyProtection="1"/>
    <xf numFmtId="0" fontId="65" fillId="33" borderId="0" xfId="34" applyFont="1" applyFill="1" applyProtection="1"/>
    <xf numFmtId="0" fontId="65" fillId="33" borderId="0" xfId="34" applyFont="1" applyFill="1" applyBorder="1" applyAlignment="1" applyProtection="1">
      <alignment horizontal="center"/>
    </xf>
    <xf numFmtId="0" fontId="65" fillId="33" borderId="0" xfId="0" applyFont="1" applyFill="1" applyBorder="1" applyProtection="1"/>
    <xf numFmtId="0" fontId="66" fillId="72" borderId="0" xfId="0" applyFont="1" applyFill="1" applyBorder="1" applyAlignment="1" applyProtection="1">
      <alignment vertical="center"/>
    </xf>
    <xf numFmtId="17" fontId="65" fillId="72" borderId="0" xfId="0" applyNumberFormat="1" applyFont="1" applyFill="1" applyBorder="1" applyAlignment="1" applyProtection="1">
      <alignment horizontal="center"/>
    </xf>
    <xf numFmtId="0" fontId="65" fillId="0" borderId="0" xfId="0" applyFont="1" applyFill="1" applyBorder="1" applyProtection="1"/>
    <xf numFmtId="176" fontId="65" fillId="0" borderId="0" xfId="29" applyNumberFormat="1" applyFont="1" applyFill="1" applyBorder="1" applyAlignment="1" applyProtection="1">
      <alignment horizontal="right"/>
    </xf>
    <xf numFmtId="0" fontId="65" fillId="0" borderId="0" xfId="0" applyFont="1" applyBorder="1" applyProtection="1"/>
    <xf numFmtId="176" fontId="65" fillId="0" borderId="0" xfId="29" applyNumberFormat="1" applyFont="1" applyBorder="1" applyAlignment="1" applyProtection="1">
      <alignment horizontal="right"/>
    </xf>
    <xf numFmtId="0" fontId="66" fillId="72" borderId="0" xfId="0" applyFont="1" applyFill="1" applyBorder="1" applyProtection="1"/>
    <xf numFmtId="176" fontId="66" fillId="72" borderId="0" xfId="29" applyNumberFormat="1" applyFont="1" applyFill="1" applyBorder="1" applyAlignment="1" applyProtection="1">
      <alignment horizontal="right"/>
    </xf>
    <xf numFmtId="0" fontId="66" fillId="0" borderId="0" xfId="0" applyFont="1" applyBorder="1" applyProtection="1"/>
    <xf numFmtId="0" fontId="66" fillId="72" borderId="0" xfId="0" applyFont="1" applyFill="1" applyProtection="1"/>
    <xf numFmtId="176" fontId="65" fillId="0" borderId="0" xfId="0" applyNumberFormat="1" applyFont="1" applyBorder="1" applyProtection="1"/>
    <xf numFmtId="176" fontId="65" fillId="0" borderId="0" xfId="0" applyNumberFormat="1" applyFont="1" applyBorder="1" applyAlignment="1" applyProtection="1">
      <alignment horizontal="right"/>
    </xf>
    <xf numFmtId="0" fontId="78" fillId="31" borderId="0" xfId="0" applyFont="1" applyFill="1" applyProtection="1"/>
    <xf numFmtId="169" fontId="69" fillId="31" borderId="0" xfId="0" applyNumberFormat="1" applyFont="1" applyFill="1" applyProtection="1"/>
    <xf numFmtId="176" fontId="76" fillId="31" borderId="0" xfId="29" applyNumberFormat="1" applyFont="1" applyFill="1" applyBorder="1" applyAlignment="1" applyProtection="1">
      <alignment horizontal="right"/>
    </xf>
    <xf numFmtId="0" fontId="67" fillId="0" borderId="0" xfId="0" applyFont="1" applyProtection="1"/>
    <xf numFmtId="0" fontId="66" fillId="0" borderId="0" xfId="0" applyFont="1" applyProtection="1"/>
    <xf numFmtId="17" fontId="65" fillId="0" borderId="0" xfId="0" applyNumberFormat="1" applyFont="1" applyFill="1" applyBorder="1" applyAlignment="1" applyProtection="1">
      <alignment horizontal="center"/>
    </xf>
    <xf numFmtId="0" fontId="65" fillId="0" borderId="0" xfId="0" applyFont="1" applyBorder="1" applyAlignment="1" applyProtection="1">
      <alignment horizontal="right"/>
      <protection locked="0"/>
    </xf>
    <xf numFmtId="0" fontId="65" fillId="0" borderId="0" xfId="0" applyFont="1" applyBorder="1" applyProtection="1">
      <protection locked="0"/>
    </xf>
    <xf numFmtId="176" fontId="65" fillId="32" borderId="0" xfId="29" applyNumberFormat="1" applyFont="1" applyFill="1" applyBorder="1" applyAlignment="1" applyProtection="1">
      <alignment horizontal="right"/>
      <protection locked="0"/>
    </xf>
    <xf numFmtId="0" fontId="65" fillId="0" borderId="0" xfId="0" applyFont="1" applyFill="1" applyProtection="1">
      <protection locked="0"/>
    </xf>
    <xf numFmtId="0" fontId="65" fillId="0" borderId="0" xfId="0" applyFont="1" applyFill="1" applyBorder="1" applyProtection="1">
      <protection locked="0"/>
    </xf>
    <xf numFmtId="0" fontId="65" fillId="0" borderId="0" xfId="0" applyFont="1" applyFill="1" applyBorder="1" applyAlignment="1" applyProtection="1">
      <alignment horizontal="right"/>
      <protection locked="0"/>
    </xf>
    <xf numFmtId="0" fontId="65" fillId="0" borderId="47" xfId="0" applyFont="1" applyBorder="1" applyProtection="1">
      <protection locked="0"/>
    </xf>
    <xf numFmtId="0" fontId="65" fillId="0" borderId="47" xfId="0" applyFont="1" applyBorder="1" applyAlignment="1" applyProtection="1">
      <alignment horizontal="right"/>
      <protection locked="0"/>
    </xf>
    <xf numFmtId="0" fontId="65" fillId="0" borderId="47" xfId="0" applyFont="1" applyFill="1" applyBorder="1" applyProtection="1">
      <protection locked="0"/>
    </xf>
    <xf numFmtId="0" fontId="65" fillId="0" borderId="47" xfId="0" applyFont="1" applyFill="1" applyBorder="1" applyAlignment="1" applyProtection="1">
      <alignment horizontal="right"/>
      <protection locked="0"/>
    </xf>
    <xf numFmtId="0" fontId="73" fillId="0" borderId="0" xfId="0" applyFont="1" applyProtection="1">
      <protection locked="0"/>
    </xf>
    <xf numFmtId="0" fontId="66" fillId="0" borderId="0" xfId="0" applyFont="1" applyFill="1" applyBorder="1" applyAlignment="1" applyProtection="1">
      <alignment horizontal="center"/>
      <protection locked="0"/>
    </xf>
    <xf numFmtId="17" fontId="66" fillId="0" borderId="0" xfId="0" applyNumberFormat="1" applyFont="1" applyFill="1" applyBorder="1" applyAlignment="1" applyProtection="1">
      <alignment horizontal="center"/>
    </xf>
    <xf numFmtId="0" fontId="65" fillId="0" borderId="0" xfId="0" applyFont="1" applyFill="1" applyProtection="1"/>
    <xf numFmtId="176" fontId="65" fillId="0" borderId="0" xfId="29" applyFont="1" applyBorder="1" applyProtection="1">
      <protection locked="0"/>
    </xf>
    <xf numFmtId="176" fontId="65" fillId="0" borderId="0" xfId="29" applyFont="1" applyBorder="1" applyProtection="1"/>
    <xf numFmtId="176" fontId="65" fillId="0" borderId="0" xfId="29" applyFont="1" applyFill="1" applyBorder="1" applyProtection="1"/>
    <xf numFmtId="0" fontId="68" fillId="0" borderId="0" xfId="0" applyFont="1" applyProtection="1">
      <protection locked="0"/>
    </xf>
    <xf numFmtId="176" fontId="68" fillId="3" borderId="0" xfId="26" applyNumberFormat="1" applyFont="1" applyBorder="1" applyProtection="1">
      <protection locked="0"/>
    </xf>
    <xf numFmtId="0" fontId="68" fillId="0" borderId="0" xfId="0" applyFont="1" applyFill="1" applyBorder="1" applyProtection="1">
      <protection locked="0"/>
    </xf>
    <xf numFmtId="176" fontId="68" fillId="3" borderId="0" xfId="26" applyNumberFormat="1" applyFont="1" applyBorder="1" applyProtection="1"/>
    <xf numFmtId="0" fontId="68" fillId="0" borderId="0" xfId="0" applyFont="1" applyBorder="1" applyProtection="1">
      <protection locked="0"/>
    </xf>
    <xf numFmtId="176" fontId="68" fillId="0" borderId="0" xfId="26" applyNumberFormat="1" applyFont="1" applyFill="1" applyBorder="1" applyProtection="1"/>
    <xf numFmtId="176" fontId="68" fillId="0" borderId="0" xfId="26" applyNumberFormat="1" applyFont="1" applyFill="1" applyBorder="1" applyProtection="1">
      <protection locked="0"/>
    </xf>
    <xf numFmtId="198" fontId="68" fillId="0" borderId="0" xfId="0" applyNumberFormat="1" applyFont="1" applyBorder="1" applyProtection="1">
      <protection locked="0"/>
    </xf>
    <xf numFmtId="176" fontId="68" fillId="0" borderId="0" xfId="0" applyNumberFormat="1" applyFont="1" applyBorder="1" applyProtection="1">
      <protection locked="0"/>
    </xf>
    <xf numFmtId="250" fontId="68" fillId="3" borderId="0" xfId="26" applyNumberFormat="1" applyFont="1" applyBorder="1" applyProtection="1"/>
    <xf numFmtId="0" fontId="68" fillId="0" borderId="0" xfId="0" applyFont="1" applyFill="1" applyProtection="1">
      <protection locked="0"/>
    </xf>
    <xf numFmtId="176" fontId="65" fillId="0" borderId="0" xfId="29" applyFont="1" applyFill="1" applyBorder="1" applyProtection="1">
      <protection locked="0"/>
    </xf>
    <xf numFmtId="176" fontId="68" fillId="0" borderId="0" xfId="29" applyFont="1" applyFill="1" applyBorder="1" applyProtection="1">
      <protection locked="0"/>
    </xf>
    <xf numFmtId="241" fontId="68" fillId="3" borderId="0" xfId="26" applyNumberFormat="1" applyFont="1" applyBorder="1" applyProtection="1"/>
    <xf numFmtId="251" fontId="68" fillId="3" borderId="0" xfId="26" applyNumberFormat="1" applyFont="1" applyBorder="1" applyProtection="1"/>
    <xf numFmtId="208" fontId="68" fillId="3" borderId="0" xfId="26" applyNumberFormat="1" applyFont="1" applyBorder="1" applyProtection="1"/>
    <xf numFmtId="176" fontId="68" fillId="3" borderId="0" xfId="29" applyFont="1" applyFill="1" applyBorder="1" applyProtection="1"/>
    <xf numFmtId="250" fontId="68" fillId="0" borderId="0" xfId="26" applyNumberFormat="1" applyFont="1" applyFill="1" applyBorder="1" applyProtection="1"/>
    <xf numFmtId="0" fontId="66" fillId="0" borderId="16" xfId="62" applyFont="1" applyFill="1" applyBorder="1" applyAlignment="1" applyProtection="1">
      <protection locked="0"/>
    </xf>
    <xf numFmtId="194" fontId="65" fillId="0" borderId="0" xfId="62" applyNumberFormat="1" applyFont="1" applyFill="1" applyBorder="1" applyAlignment="1" applyProtection="1">
      <alignment horizontal="center"/>
      <protection locked="0"/>
    </xf>
    <xf numFmtId="0" fontId="65" fillId="0" borderId="0" xfId="62" applyFont="1" applyFill="1" applyBorder="1" applyAlignment="1" applyProtection="1">
      <protection locked="0"/>
    </xf>
    <xf numFmtId="198" fontId="65" fillId="32" borderId="0" xfId="92" quotePrefix="1" applyNumberFormat="1" applyFont="1" applyFill="1" applyBorder="1" applyAlignment="1" applyProtection="1">
      <alignment vertical="center"/>
      <protection locked="0"/>
    </xf>
    <xf numFmtId="49" fontId="66" fillId="0" borderId="33" xfId="62" applyNumberFormat="1" applyFont="1" applyFill="1" applyBorder="1" applyAlignment="1" applyProtection="1">
      <protection locked="0"/>
    </xf>
    <xf numFmtId="198" fontId="66" fillId="32" borderId="0" xfId="92" quotePrefix="1" applyNumberFormat="1" applyFont="1" applyFill="1" applyBorder="1" applyAlignment="1" applyProtection="1">
      <alignment vertical="center"/>
      <protection locked="0"/>
    </xf>
    <xf numFmtId="0" fontId="65" fillId="0" borderId="0" xfId="92" applyFont="1" applyFill="1" applyAlignment="1" applyProtection="1">
      <alignment vertical="center"/>
      <protection locked="0"/>
    </xf>
    <xf numFmtId="176" fontId="66" fillId="32" borderId="0" xfId="29" applyFont="1" applyFill="1" applyBorder="1" applyAlignment="1" applyProtection="1">
      <protection locked="0"/>
    </xf>
    <xf numFmtId="0" fontId="66" fillId="0" borderId="13" xfId="0" applyFont="1" applyBorder="1" applyProtection="1">
      <protection locked="0"/>
    </xf>
    <xf numFmtId="0" fontId="65" fillId="0" borderId="13" xfId="0" applyFont="1" applyBorder="1" applyProtection="1">
      <protection locked="0"/>
    </xf>
    <xf numFmtId="198" fontId="65" fillId="30" borderId="0" xfId="92" quotePrefix="1" applyNumberFormat="1" applyFont="1" applyFill="1" applyBorder="1" applyAlignment="1" applyProtection="1">
      <alignment vertical="center"/>
      <protection locked="0"/>
    </xf>
    <xf numFmtId="164" fontId="65" fillId="0" borderId="0" xfId="0" applyNumberFormat="1" applyFont="1" applyBorder="1" applyProtection="1">
      <protection locked="0"/>
    </xf>
    <xf numFmtId="3" fontId="65" fillId="0" borderId="0" xfId="0" applyNumberFormat="1" applyFont="1" applyBorder="1" applyProtection="1">
      <protection locked="0"/>
    </xf>
    <xf numFmtId="198" fontId="66" fillId="30" borderId="0" xfId="92" quotePrefix="1" applyNumberFormat="1" applyFont="1" applyFill="1" applyBorder="1" applyAlignment="1" applyProtection="1">
      <alignment vertical="center"/>
      <protection locked="0"/>
    </xf>
    <xf numFmtId="0" fontId="65" fillId="0" borderId="0" xfId="0" applyFont="1" applyAlignment="1" applyProtection="1">
      <alignment wrapText="1"/>
      <protection locked="0"/>
    </xf>
    <xf numFmtId="14" fontId="49" fillId="33" borderId="25" xfId="60" applyNumberFormat="1" applyFont="1" applyFill="1" applyBorder="1" applyAlignment="1">
      <alignment horizontal="center" vertical="center"/>
    </xf>
    <xf numFmtId="0" fontId="65" fillId="33" borderId="0" xfId="0" applyFont="1" applyFill="1" applyBorder="1" applyAlignment="1" applyProtection="1">
      <alignment horizontal="left" wrapText="1"/>
      <protection locked="0"/>
    </xf>
    <xf numFmtId="200" fontId="49" fillId="33" borderId="83" xfId="60" applyNumberFormat="1" applyFont="1" applyFill="1" applyBorder="1" applyAlignment="1">
      <alignment horizontal="center" vertical="center"/>
    </xf>
    <xf numFmtId="2" fontId="55" fillId="33" borderId="0" xfId="60" applyNumberFormat="1" applyFont="1" applyFill="1" applyAlignment="1" applyProtection="1">
      <alignment vertical="center"/>
      <protection locked="0"/>
    </xf>
    <xf numFmtId="200" fontId="50" fillId="33" borderId="89" xfId="73" applyNumberFormat="1" applyFont="1" applyFill="1" applyBorder="1" applyAlignment="1">
      <alignment horizontal="center" vertical="center"/>
    </xf>
    <xf numFmtId="200" fontId="50" fillId="33" borderId="90" xfId="73" applyNumberFormat="1" applyFont="1" applyFill="1" applyBorder="1" applyAlignment="1">
      <alignment horizontal="center" vertical="center"/>
    </xf>
    <xf numFmtId="0" fontId="49" fillId="33" borderId="0" xfId="60" applyNumberFormat="1" applyFont="1" applyFill="1" applyBorder="1" applyAlignment="1">
      <alignment vertical="center"/>
    </xf>
    <xf numFmtId="0" fontId="49" fillId="0" borderId="81" xfId="60" applyFont="1" applyBorder="1" applyAlignment="1">
      <alignment vertical="center"/>
    </xf>
    <xf numFmtId="0" fontId="0" fillId="0" borderId="0" xfId="60" applyFont="1" applyAlignment="1">
      <alignment vertical="center"/>
    </xf>
    <xf numFmtId="2" fontId="49" fillId="33" borderId="27" xfId="60" applyNumberFormat="1" applyFont="1" applyFill="1" applyBorder="1" applyAlignment="1" applyProtection="1">
      <alignment horizontal="center" vertical="center"/>
      <protection locked="0"/>
    </xf>
    <xf numFmtId="194" fontId="49" fillId="33" borderId="17" xfId="62" applyNumberFormat="1" applyFont="1" applyFill="1" applyBorder="1" applyAlignment="1" applyProtection="1">
      <alignment horizontal="center"/>
      <protection locked="0"/>
    </xf>
    <xf numFmtId="0" fontId="47" fillId="33" borderId="30" xfId="60" applyFont="1" applyFill="1" applyBorder="1" applyAlignment="1">
      <alignment vertical="center"/>
    </xf>
    <xf numFmtId="198" fontId="49" fillId="0" borderId="91" xfId="92" quotePrefix="1" applyNumberFormat="1" applyFont="1" applyFill="1" applyBorder="1" applyAlignment="1">
      <alignment vertical="center"/>
    </xf>
    <xf numFmtId="198" fontId="49" fillId="33" borderId="0" xfId="92" quotePrefix="1" applyNumberFormat="1" applyFont="1" applyFill="1" applyBorder="1" applyAlignment="1">
      <alignment vertical="center"/>
    </xf>
    <xf numFmtId="0" fontId="49" fillId="33" borderId="0" xfId="62" applyFont="1" applyFill="1" applyBorder="1" applyAlignment="1" applyProtection="1">
      <alignment horizontal="center"/>
      <protection locked="0"/>
    </xf>
    <xf numFmtId="0" fontId="0" fillId="33" borderId="0" xfId="92" applyFont="1" applyFill="1" applyBorder="1" applyAlignment="1">
      <alignment vertical="center"/>
    </xf>
    <xf numFmtId="0" fontId="23" fillId="33" borderId="0" xfId="60" applyFont="1" applyFill="1" applyAlignment="1">
      <alignment vertical="center"/>
    </xf>
    <xf numFmtId="49" fontId="49" fillId="0" borderId="0" xfId="60" applyNumberFormat="1" applyFont="1" applyFill="1" applyBorder="1" applyAlignment="1" applyProtection="1">
      <alignment vertical="center" wrapText="1"/>
      <protection locked="0"/>
    </xf>
    <xf numFmtId="0" fontId="49" fillId="26" borderId="0" xfId="0" applyFont="1" applyFill="1" applyBorder="1" applyAlignment="1" applyProtection="1">
      <alignment horizontal="left" vertical="center" wrapText="1"/>
    </xf>
    <xf numFmtId="0" fontId="49" fillId="0" borderId="0" xfId="62" applyFont="1" applyFill="1" applyBorder="1" applyAlignment="1">
      <alignment horizontal="left" vertical="center" wrapText="1"/>
    </xf>
    <xf numFmtId="0" fontId="49" fillId="0" borderId="27" xfId="62" applyFont="1" applyFill="1" applyBorder="1" applyAlignment="1">
      <alignment horizontal="left" vertical="center" wrapText="1"/>
    </xf>
    <xf numFmtId="0" fontId="49" fillId="26" borderId="53" xfId="0" applyFont="1" applyFill="1" applyBorder="1" applyAlignment="1" applyProtection="1">
      <alignment horizontal="left" vertical="center" wrapText="1"/>
    </xf>
    <xf numFmtId="10" fontId="49" fillId="0" borderId="0" xfId="73" applyNumberFormat="1" applyFont="1" applyFill="1" applyBorder="1" applyAlignment="1">
      <alignment horizontal="center" vertical="center"/>
    </xf>
    <xf numFmtId="200" fontId="49" fillId="33" borderId="92" xfId="60" applyNumberFormat="1" applyFont="1" applyFill="1" applyBorder="1" applyAlignment="1">
      <alignment horizontal="center" vertical="center"/>
    </xf>
    <xf numFmtId="10" fontId="49" fillId="33" borderId="83" xfId="73" applyNumberFormat="1" applyFont="1" applyFill="1" applyBorder="1" applyAlignment="1">
      <alignment horizontal="center" vertical="center"/>
    </xf>
    <xf numFmtId="10" fontId="49" fillId="33" borderId="78" xfId="73" applyNumberFormat="1" applyFont="1" applyFill="1" applyBorder="1" applyAlignment="1">
      <alignment horizontal="center" vertical="center"/>
    </xf>
    <xf numFmtId="0" fontId="49" fillId="26" borderId="30" xfId="0" applyFont="1" applyFill="1" applyBorder="1" applyAlignment="1" applyProtection="1">
      <alignment vertical="center" wrapText="1"/>
    </xf>
    <xf numFmtId="0" fontId="49" fillId="26" borderId="23" xfId="0" applyFont="1" applyFill="1" applyBorder="1" applyAlignment="1" applyProtection="1">
      <alignment vertical="center" wrapText="1"/>
    </xf>
    <xf numFmtId="0" fontId="50" fillId="33" borderId="93" xfId="60" applyFont="1" applyFill="1" applyBorder="1" applyAlignment="1">
      <alignment horizontal="center" vertical="center"/>
    </xf>
    <xf numFmtId="0" fontId="50" fillId="33" borderId="94" xfId="60" applyFont="1" applyFill="1" applyBorder="1" applyAlignment="1">
      <alignment horizontal="center" vertical="center"/>
    </xf>
    <xf numFmtId="49" fontId="49" fillId="33" borderId="95" xfId="60" applyNumberFormat="1" applyFont="1" applyFill="1" applyBorder="1" applyAlignment="1" applyProtection="1">
      <alignment vertical="center" wrapText="1"/>
      <protection locked="0"/>
    </xf>
    <xf numFmtId="0" fontId="49" fillId="33" borderId="33" xfId="60" applyFont="1" applyFill="1" applyBorder="1" applyAlignment="1">
      <alignment horizontal="left" vertical="center"/>
    </xf>
    <xf numFmtId="196" fontId="23" fillId="33" borderId="36" xfId="31" applyNumberFormat="1" applyFont="1" applyFill="1" applyBorder="1" applyAlignment="1">
      <alignment horizontal="right" vertical="center"/>
    </xf>
    <xf numFmtId="196" fontId="23" fillId="33" borderId="33" xfId="33" applyNumberFormat="1" applyFont="1" applyFill="1" applyBorder="1" applyAlignment="1">
      <alignment horizontal="right" vertical="center"/>
    </xf>
    <xf numFmtId="196" fontId="49" fillId="33" borderId="86" xfId="60" applyNumberFormat="1" applyFont="1" applyFill="1" applyBorder="1" applyAlignment="1">
      <alignment horizontal="right" vertical="center"/>
    </xf>
    <xf numFmtId="196" fontId="49" fillId="33" borderId="0" xfId="60" applyNumberFormat="1" applyFont="1" applyFill="1" applyBorder="1" applyAlignment="1">
      <alignment horizontal="right" vertical="center"/>
    </xf>
    <xf numFmtId="196" fontId="49" fillId="33" borderId="80" xfId="60" applyNumberFormat="1" applyFont="1" applyFill="1" applyBorder="1" applyAlignment="1">
      <alignment horizontal="right" vertical="center"/>
    </xf>
    <xf numFmtId="196" fontId="49" fillId="33" borderId="82" xfId="60" applyNumberFormat="1" applyFont="1" applyFill="1" applyBorder="1" applyAlignment="1">
      <alignment horizontal="right" vertical="center"/>
    </xf>
    <xf numFmtId="196" fontId="49" fillId="33" borderId="92" xfId="60" applyNumberFormat="1" applyFont="1" applyFill="1" applyBorder="1" applyAlignment="1">
      <alignment horizontal="right" vertical="center"/>
    </xf>
    <xf numFmtId="0" fontId="102" fillId="33" borderId="0" xfId="60" applyFont="1" applyFill="1" applyBorder="1" applyAlignment="1">
      <alignment horizontal="left" vertical="center"/>
    </xf>
    <xf numFmtId="0" fontId="49" fillId="0" borderId="43" xfId="92" applyFont="1" applyFill="1" applyBorder="1" applyAlignment="1">
      <alignment horizontal="center" vertical="center" wrapText="1"/>
    </xf>
    <xf numFmtId="197" fontId="50" fillId="33" borderId="8" xfId="31" applyNumberFormat="1" applyFont="1" applyFill="1" applyBorder="1" applyAlignment="1">
      <alignment horizontal="right" vertical="center"/>
    </xf>
    <xf numFmtId="197" fontId="50" fillId="33" borderId="96" xfId="31" applyNumberFormat="1" applyFont="1" applyFill="1" applyBorder="1" applyAlignment="1">
      <alignment horizontal="right" vertical="center"/>
    </xf>
    <xf numFmtId="198" fontId="49" fillId="0" borderId="89" xfId="92" quotePrefix="1" applyNumberFormat="1" applyFont="1" applyFill="1" applyBorder="1" applyAlignment="1">
      <alignment vertical="center"/>
    </xf>
    <xf numFmtId="0" fontId="65" fillId="0" borderId="0" xfId="0" applyFont="1" applyFill="1" applyBorder="1" applyAlignment="1" applyProtection="1">
      <alignment wrapText="1"/>
      <protection locked="0"/>
    </xf>
    <xf numFmtId="0" fontId="0" fillId="0" borderId="0" xfId="60" applyFont="1" applyAlignment="1">
      <alignment vertical="center"/>
    </xf>
    <xf numFmtId="17" fontId="49" fillId="0" borderId="98" xfId="92" applyNumberFormat="1" applyFont="1" applyFill="1" applyBorder="1" applyAlignment="1">
      <alignment horizontal="left" vertical="center"/>
    </xf>
    <xf numFmtId="17" fontId="49" fillId="0" borderId="97" xfId="92" applyNumberFormat="1" applyFont="1" applyFill="1" applyBorder="1" applyAlignment="1">
      <alignment horizontal="left" vertical="center"/>
    </xf>
    <xf numFmtId="0" fontId="49" fillId="0" borderId="99" xfId="33" applyNumberFormat="1" applyFont="1" applyFill="1" applyBorder="1" applyAlignment="1">
      <alignment vertical="center" wrapText="1"/>
    </xf>
    <xf numFmtId="10" fontId="49" fillId="0" borderId="99" xfId="73" applyNumberFormat="1" applyFont="1" applyFill="1" applyBorder="1" applyAlignment="1">
      <alignment vertical="center" wrapText="1"/>
    </xf>
    <xf numFmtId="197" fontId="50" fillId="33" borderId="100" xfId="31" applyNumberFormat="1" applyFont="1" applyFill="1" applyBorder="1" applyAlignment="1">
      <alignment horizontal="right" vertical="center"/>
    </xf>
    <xf numFmtId="10" fontId="50" fillId="0" borderId="102" xfId="73" applyNumberFormat="1" applyFont="1" applyFill="1" applyBorder="1" applyAlignment="1">
      <alignment horizontal="right" vertical="center"/>
    </xf>
    <xf numFmtId="10" fontId="50" fillId="0" borderId="101" xfId="73" applyNumberFormat="1" applyFont="1" applyFill="1" applyBorder="1" applyAlignment="1">
      <alignment horizontal="right" vertical="center"/>
    </xf>
    <xf numFmtId="200" fontId="50" fillId="33" borderId="78" xfId="73" applyNumberFormat="1" applyFont="1" applyFill="1" applyBorder="1" applyAlignment="1">
      <alignment horizontal="center" vertical="center"/>
    </xf>
    <xf numFmtId="0" fontId="50" fillId="33" borderId="104" xfId="60" applyFont="1" applyFill="1" applyBorder="1" applyAlignment="1">
      <alignment horizontal="left" vertical="center"/>
    </xf>
    <xf numFmtId="200" fontId="50" fillId="33" borderId="105" xfId="73" applyNumberFormat="1" applyFont="1" applyFill="1" applyBorder="1" applyAlignment="1">
      <alignment horizontal="center" vertical="center"/>
    </xf>
    <xf numFmtId="200" fontId="50" fillId="33" borderId="103" xfId="73" applyNumberFormat="1" applyFont="1" applyFill="1" applyBorder="1" applyAlignment="1">
      <alignment horizontal="center" vertical="center"/>
    </xf>
    <xf numFmtId="10" fontId="49" fillId="33" borderId="0" xfId="73" applyNumberFormat="1" applyFont="1" applyFill="1" applyBorder="1" applyAlignment="1" applyProtection="1">
      <alignment vertical="center" wrapText="1"/>
      <protection locked="0"/>
    </xf>
    <xf numFmtId="10" fontId="50" fillId="0" borderId="32" xfId="73" applyNumberFormat="1" applyFont="1" applyFill="1" applyBorder="1" applyAlignment="1">
      <alignment horizontal="center" vertical="center"/>
    </xf>
    <xf numFmtId="259" fontId="49" fillId="0" borderId="32" xfId="60" applyNumberFormat="1" applyFont="1" applyFill="1" applyBorder="1" applyAlignment="1">
      <alignment horizontal="right" vertical="center"/>
    </xf>
    <xf numFmtId="10" fontId="49" fillId="0" borderId="27" xfId="73" applyNumberFormat="1" applyFont="1" applyFill="1" applyBorder="1" applyAlignment="1">
      <alignment horizontal="center" vertical="center"/>
    </xf>
    <xf numFmtId="259" fontId="49" fillId="0" borderId="32" xfId="73" applyNumberFormat="1" applyFont="1" applyFill="1" applyBorder="1" applyAlignment="1">
      <alignment horizontal="right" vertical="center"/>
    </xf>
    <xf numFmtId="0" fontId="101" fillId="33" borderId="0" xfId="60" applyFont="1" applyFill="1" applyBorder="1" applyAlignment="1">
      <alignment vertical="center" wrapText="1"/>
    </xf>
    <xf numFmtId="0" fontId="49" fillId="33" borderId="21" xfId="60" applyFont="1" applyFill="1" applyBorder="1" applyAlignment="1">
      <alignment horizontal="center" vertical="center"/>
    </xf>
    <xf numFmtId="197" fontId="49" fillId="33" borderId="0" xfId="60" applyNumberFormat="1" applyFont="1" applyFill="1" applyBorder="1" applyAlignment="1">
      <alignment vertical="center"/>
    </xf>
    <xf numFmtId="0" fontId="65" fillId="33" borderId="0" xfId="0" applyFont="1" applyFill="1" applyBorder="1" applyAlignment="1" applyProtection="1">
      <alignment horizontal="left" wrapText="1"/>
      <protection locked="0"/>
    </xf>
    <xf numFmtId="175" fontId="64" fillId="29" borderId="0" xfId="60" applyNumberFormat="1" applyFont="1" applyFill="1" applyAlignment="1">
      <alignment horizontal="center" vertical="center"/>
    </xf>
    <xf numFmtId="0" fontId="101" fillId="33" borderId="26" xfId="60" applyFont="1" applyFill="1" applyBorder="1" applyAlignment="1" applyProtection="1">
      <alignment horizontal="left" vertical="center" wrapText="1"/>
      <protection locked="0"/>
    </xf>
    <xf numFmtId="0" fontId="101" fillId="33" borderId="0" xfId="60" applyFont="1" applyFill="1" applyBorder="1" applyAlignment="1" applyProtection="1">
      <alignment horizontal="left" vertical="center" wrapText="1"/>
      <protection locked="0"/>
    </xf>
    <xf numFmtId="0" fontId="49" fillId="0" borderId="82" xfId="60" applyFont="1" applyFill="1" applyBorder="1" applyAlignment="1" applyProtection="1">
      <alignment horizontal="left" vertical="center" wrapText="1"/>
      <protection locked="0"/>
    </xf>
    <xf numFmtId="0" fontId="49" fillId="0" borderId="0" xfId="60" applyFont="1" applyFill="1" applyBorder="1" applyAlignment="1" applyProtection="1">
      <alignment horizontal="left" vertical="center" wrapText="1"/>
      <protection locked="0"/>
    </xf>
    <xf numFmtId="0" fontId="49" fillId="26" borderId="0" xfId="0" applyFont="1" applyFill="1" applyBorder="1" applyAlignment="1" applyProtection="1">
      <alignment horizontal="left" vertical="center" wrapText="1"/>
    </xf>
    <xf numFmtId="0" fontId="49" fillId="26" borderId="53" xfId="0" applyFont="1" applyFill="1" applyBorder="1" applyAlignment="1" applyProtection="1">
      <alignment horizontal="left" vertical="center" wrapText="1"/>
    </xf>
    <xf numFmtId="0" fontId="44" fillId="34" borderId="0" xfId="92" applyFont="1" applyFill="1" applyAlignment="1">
      <alignment horizontal="center" vertical="center"/>
    </xf>
    <xf numFmtId="0" fontId="49" fillId="0" borderId="0" xfId="0" applyFont="1" applyFill="1" applyBorder="1" applyAlignment="1" applyProtection="1">
      <alignment horizontal="left" wrapText="1"/>
    </xf>
    <xf numFmtId="0" fontId="49" fillId="0" borderId="27" xfId="0" applyFont="1" applyFill="1" applyBorder="1" applyAlignment="1" applyProtection="1">
      <alignment horizontal="left" wrapText="1"/>
    </xf>
    <xf numFmtId="0" fontId="49" fillId="33" borderId="0" xfId="0" applyFont="1" applyFill="1" applyBorder="1" applyAlignment="1" applyProtection="1">
      <alignment horizontal="left" vertical="center" wrapText="1"/>
    </xf>
    <xf numFmtId="0" fontId="49" fillId="33" borderId="27" xfId="0" applyFont="1" applyFill="1" applyBorder="1" applyAlignment="1" applyProtection="1">
      <alignment horizontal="left" vertical="center" wrapText="1"/>
    </xf>
    <xf numFmtId="0" fontId="23" fillId="26" borderId="0" xfId="0" applyFont="1" applyFill="1" applyBorder="1" applyAlignment="1" applyProtection="1">
      <alignment horizontal="left" vertical="center" wrapText="1"/>
    </xf>
    <xf numFmtId="0" fontId="23" fillId="26" borderId="27" xfId="0" applyFont="1" applyFill="1" applyBorder="1" applyAlignment="1" applyProtection="1">
      <alignment horizontal="left" vertical="center" wrapText="1"/>
    </xf>
    <xf numFmtId="0" fontId="49" fillId="26" borderId="27" xfId="0" applyFont="1" applyFill="1" applyBorder="1" applyAlignment="1" applyProtection="1">
      <alignment horizontal="left" vertical="center" wrapText="1"/>
    </xf>
    <xf numFmtId="49" fontId="49" fillId="0" borderId="35" xfId="60" applyNumberFormat="1" applyFont="1" applyFill="1" applyBorder="1" applyAlignment="1">
      <alignment horizontal="center" vertical="center" wrapText="1"/>
    </xf>
    <xf numFmtId="49" fontId="49" fillId="0" borderId="31" xfId="60" applyNumberFormat="1" applyFont="1" applyFill="1" applyBorder="1" applyAlignment="1">
      <alignment horizontal="center" vertical="center" wrapText="1"/>
    </xf>
    <xf numFmtId="49" fontId="49" fillId="0" borderId="17" xfId="60" applyNumberFormat="1" applyFont="1" applyFill="1" applyBorder="1" applyAlignment="1">
      <alignment horizontal="center" vertical="center" wrapText="1"/>
    </xf>
    <xf numFmtId="49" fontId="49" fillId="0" borderId="16" xfId="60" applyNumberFormat="1" applyFont="1" applyFill="1" applyBorder="1" applyAlignment="1">
      <alignment horizontal="center" vertical="center" wrapText="1"/>
    </xf>
    <xf numFmtId="49" fontId="49" fillId="0" borderId="24" xfId="60" applyNumberFormat="1" applyFont="1" applyFill="1" applyBorder="1" applyAlignment="1">
      <alignment horizontal="center" vertical="center" wrapText="1"/>
    </xf>
    <xf numFmtId="49" fontId="49" fillId="0" borderId="30" xfId="60" applyNumberFormat="1" applyFont="1" applyFill="1" applyBorder="1" applyAlignment="1">
      <alignment horizontal="center" vertical="center" wrapText="1"/>
    </xf>
    <xf numFmtId="0" fontId="101" fillId="26" borderId="35" xfId="60" applyFont="1" applyFill="1" applyBorder="1" applyAlignment="1">
      <alignment horizontal="left" vertical="center"/>
    </xf>
    <xf numFmtId="0" fontId="101" fillId="26" borderId="25" xfId="60" applyFont="1" applyFill="1" applyBorder="1" applyAlignment="1">
      <alignment horizontal="left" vertical="center"/>
    </xf>
    <xf numFmtId="0" fontId="101" fillId="26" borderId="26" xfId="60" applyFont="1" applyFill="1" applyBorder="1" applyAlignment="1">
      <alignment horizontal="left" vertical="center"/>
    </xf>
    <xf numFmtId="0" fontId="101" fillId="26" borderId="27" xfId="60" applyFont="1" applyFill="1" applyBorder="1" applyAlignment="1">
      <alignment horizontal="left" vertical="center"/>
    </xf>
    <xf numFmtId="0" fontId="50" fillId="33" borderId="16" xfId="60" applyFont="1" applyFill="1" applyBorder="1" applyAlignment="1">
      <alignment horizontal="center" vertical="center" wrapText="1"/>
    </xf>
    <xf numFmtId="0" fontId="50" fillId="33" borderId="18" xfId="60" applyFont="1" applyFill="1" applyBorder="1" applyAlignment="1">
      <alignment horizontal="center" vertical="center" wrapText="1"/>
    </xf>
    <xf numFmtId="0" fontId="100" fillId="33" borderId="0" xfId="60" applyFont="1" applyFill="1" applyBorder="1" applyAlignment="1" applyProtection="1">
      <alignment horizontal="left" vertical="center"/>
      <protection locked="0"/>
    </xf>
    <xf numFmtId="0" fontId="23" fillId="0" borderId="44" xfId="60" applyFont="1" applyFill="1" applyBorder="1" applyAlignment="1" applyProtection="1">
      <alignment horizontal="center" vertical="center" wrapText="1"/>
      <protection locked="0"/>
    </xf>
    <xf numFmtId="0" fontId="23" fillId="0" borderId="29" xfId="60" applyFont="1" applyFill="1" applyBorder="1" applyAlignment="1" applyProtection="1">
      <alignment horizontal="center" vertical="center" wrapText="1"/>
      <protection locked="0"/>
    </xf>
    <xf numFmtId="0" fontId="23" fillId="0" borderId="17" xfId="60" applyFont="1" applyFill="1" applyBorder="1" applyAlignment="1" applyProtection="1">
      <alignment horizontal="center" vertical="center" wrapText="1"/>
      <protection locked="0"/>
    </xf>
    <xf numFmtId="0" fontId="23" fillId="0" borderId="18" xfId="60" applyFont="1" applyFill="1" applyBorder="1" applyAlignment="1" applyProtection="1">
      <alignment horizontal="center" vertical="center" wrapText="1"/>
      <protection locked="0"/>
    </xf>
    <xf numFmtId="0" fontId="101" fillId="0" borderId="73" xfId="60" applyFont="1" applyFill="1" applyBorder="1" applyAlignment="1">
      <alignment horizontal="left" vertical="center" wrapText="1"/>
    </xf>
    <xf numFmtId="0" fontId="101" fillId="0" borderId="74" xfId="60" applyFont="1" applyFill="1" applyBorder="1" applyAlignment="1">
      <alignment horizontal="left" vertical="center" wrapText="1"/>
    </xf>
    <xf numFmtId="0" fontId="101" fillId="0" borderId="71" xfId="60" applyFont="1" applyFill="1" applyBorder="1" applyAlignment="1">
      <alignment horizontal="left" vertical="center" wrapText="1"/>
    </xf>
    <xf numFmtId="0" fontId="101" fillId="0" borderId="0" xfId="60" applyFont="1" applyFill="1" applyBorder="1" applyAlignment="1">
      <alignment horizontal="left" vertical="center" wrapText="1"/>
    </xf>
    <xf numFmtId="0" fontId="101" fillId="26" borderId="26" xfId="60" applyFont="1" applyFill="1" applyBorder="1" applyAlignment="1">
      <alignment horizontal="left" vertical="center" wrapText="1"/>
    </xf>
    <xf numFmtId="0" fontId="101" fillId="26" borderId="27" xfId="60" applyFont="1" applyFill="1" applyBorder="1" applyAlignment="1">
      <alignment horizontal="left" vertical="center" wrapText="1"/>
    </xf>
    <xf numFmtId="0" fontId="101" fillId="0" borderId="82" xfId="60" applyFont="1" applyFill="1" applyBorder="1" applyAlignment="1">
      <alignment horizontal="left" vertical="center" wrapText="1"/>
    </xf>
    <xf numFmtId="0" fontId="101" fillId="0" borderId="83" xfId="60" applyFont="1" applyFill="1" applyBorder="1" applyAlignment="1">
      <alignment horizontal="left" vertical="center" wrapText="1"/>
    </xf>
    <xf numFmtId="0" fontId="23" fillId="0" borderId="83" xfId="60" applyFont="1" applyFill="1" applyBorder="1" applyAlignment="1" applyProtection="1">
      <alignment horizontal="left" vertical="center" wrapText="1"/>
      <protection locked="0"/>
    </xf>
    <xf numFmtId="0" fontId="101" fillId="0" borderId="26" xfId="60" applyFont="1" applyFill="1" applyBorder="1" applyAlignment="1">
      <alignment horizontal="left" vertical="center" wrapText="1"/>
    </xf>
    <xf numFmtId="0" fontId="49" fillId="0" borderId="26" xfId="60" applyNumberFormat="1" applyFont="1" applyFill="1" applyBorder="1" applyAlignment="1" applyProtection="1">
      <alignment vertical="center" wrapText="1"/>
      <protection locked="0"/>
    </xf>
    <xf numFmtId="0" fontId="49" fillId="0" borderId="0" xfId="60" applyNumberFormat="1" applyFont="1" applyFill="1" applyBorder="1" applyAlignment="1" applyProtection="1">
      <alignment vertical="center" wrapText="1"/>
      <protection locked="0"/>
    </xf>
    <xf numFmtId="49" fontId="49" fillId="0" borderId="46" xfId="60" applyNumberFormat="1" applyFont="1" applyFill="1" applyBorder="1" applyAlignment="1" applyProtection="1">
      <alignment vertical="center" wrapText="1"/>
      <protection locked="0"/>
    </xf>
    <xf numFmtId="49" fontId="49" fillId="0" borderId="45" xfId="60" applyNumberFormat="1" applyFont="1" applyFill="1" applyBorder="1" applyAlignment="1" applyProtection="1">
      <alignment vertical="center" wrapText="1"/>
      <protection locked="0"/>
    </xf>
    <xf numFmtId="49" fontId="49" fillId="0" borderId="26" xfId="60" applyNumberFormat="1" applyFont="1" applyFill="1" applyBorder="1" applyAlignment="1" applyProtection="1">
      <alignment vertical="center" wrapText="1"/>
      <protection locked="0"/>
    </xf>
    <xf numFmtId="49" fontId="49" fillId="0" borderId="0" xfId="60" applyNumberFormat="1" applyFont="1" applyFill="1" applyBorder="1" applyAlignment="1" applyProtection="1">
      <alignment vertical="center" wrapText="1"/>
      <protection locked="0"/>
    </xf>
    <xf numFmtId="0" fontId="101" fillId="0" borderId="35" xfId="60" applyFont="1" applyFill="1" applyBorder="1" applyAlignment="1">
      <alignment horizontal="left" vertical="center" wrapText="1"/>
    </xf>
    <xf numFmtId="0" fontId="101" fillId="0" borderId="31" xfId="60" applyFont="1" applyFill="1" applyBorder="1" applyAlignment="1">
      <alignment horizontal="left" vertical="center" wrapText="1"/>
    </xf>
    <xf numFmtId="0" fontId="23" fillId="0" borderId="17" xfId="60" applyFont="1" applyFill="1" applyBorder="1" applyAlignment="1" applyProtection="1">
      <alignment horizontal="center" vertical="center"/>
      <protection locked="0"/>
    </xf>
    <xf numFmtId="0" fontId="23" fillId="0" borderId="16" xfId="60" applyFont="1" applyFill="1" applyBorder="1" applyAlignment="1" applyProtection="1">
      <alignment horizontal="center" vertical="center"/>
      <protection locked="0"/>
    </xf>
    <xf numFmtId="0" fontId="49" fillId="0" borderId="26" xfId="60" applyNumberFormat="1" applyFont="1" applyFill="1" applyBorder="1" applyAlignment="1" applyProtection="1">
      <alignment horizontal="left" vertical="center" wrapText="1"/>
      <protection locked="0"/>
    </xf>
    <xf numFmtId="0" fontId="49" fillId="0" borderId="0" xfId="60" applyNumberFormat="1" applyFont="1" applyFill="1" applyBorder="1" applyAlignment="1" applyProtection="1">
      <alignment horizontal="left" vertical="center" wrapText="1"/>
      <protection locked="0"/>
    </xf>
    <xf numFmtId="0" fontId="101" fillId="0" borderId="0" xfId="60" applyFont="1" applyFill="1" applyBorder="1" applyAlignment="1">
      <alignment horizontal="center" vertical="center" wrapText="1"/>
    </xf>
    <xf numFmtId="171" fontId="49" fillId="0" borderId="43" xfId="73" applyNumberFormat="1" applyFont="1" applyFill="1" applyBorder="1" applyAlignment="1">
      <alignment horizontal="center" vertical="center"/>
    </xf>
    <xf numFmtId="171" fontId="49" fillId="0" borderId="22" xfId="73" applyNumberFormat="1" applyFont="1" applyFill="1" applyBorder="1" applyAlignment="1">
      <alignment horizontal="center" vertical="center"/>
    </xf>
    <xf numFmtId="168" fontId="49" fillId="0" borderId="43" xfId="33" applyFont="1" applyFill="1" applyBorder="1" applyAlignment="1">
      <alignment horizontal="center" vertical="center" wrapText="1"/>
    </xf>
    <xf numFmtId="168" fontId="49" fillId="0" borderId="22" xfId="33" applyFont="1" applyFill="1" applyBorder="1" applyAlignment="1">
      <alignment horizontal="center" vertical="center" wrapText="1"/>
    </xf>
    <xf numFmtId="171" fontId="49" fillId="0" borderId="43" xfId="73" applyNumberFormat="1" applyFont="1" applyFill="1" applyBorder="1" applyAlignment="1">
      <alignment horizontal="center" vertical="center" wrapText="1"/>
    </xf>
    <xf numFmtId="171" fontId="49" fillId="0" borderId="22" xfId="73" applyNumberFormat="1" applyFont="1" applyFill="1" applyBorder="1" applyAlignment="1">
      <alignment horizontal="center" vertical="center" wrapText="1"/>
    </xf>
    <xf numFmtId="0" fontId="49" fillId="0" borderId="29" xfId="60" applyFont="1" applyFill="1" applyBorder="1" applyAlignment="1">
      <alignment horizontal="center" vertical="center"/>
    </xf>
    <xf numFmtId="0" fontId="49" fillId="0" borderId="23" xfId="60" applyFont="1" applyFill="1" applyBorder="1" applyAlignment="1">
      <alignment horizontal="center" vertical="center"/>
    </xf>
    <xf numFmtId="0" fontId="101" fillId="33" borderId="78" xfId="60" applyFont="1" applyFill="1" applyBorder="1" applyAlignment="1">
      <alignment horizontal="center" vertical="center"/>
    </xf>
    <xf numFmtId="0" fontId="101" fillId="0" borderId="80" xfId="60" applyFont="1" applyBorder="1" applyAlignment="1">
      <alignment horizontal="left" vertical="center" wrapText="1"/>
    </xf>
    <xf numFmtId="0" fontId="101" fillId="0" borderId="31" xfId="60" applyFont="1" applyBorder="1" applyAlignment="1">
      <alignment horizontal="left" vertical="center" wrapText="1"/>
    </xf>
    <xf numFmtId="197" fontId="50" fillId="33" borderId="17" xfId="60" applyNumberFormat="1" applyFont="1" applyFill="1" applyBorder="1" applyAlignment="1">
      <alignment horizontal="center" vertical="center"/>
    </xf>
    <xf numFmtId="197" fontId="50" fillId="33" borderId="18" xfId="60" applyNumberFormat="1" applyFont="1" applyFill="1" applyBorder="1" applyAlignment="1">
      <alignment horizontal="center" vertical="center"/>
    </xf>
    <xf numFmtId="199" fontId="50" fillId="33" borderId="26" xfId="60" applyNumberFormat="1" applyFont="1" applyFill="1" applyBorder="1" applyAlignment="1">
      <alignment horizontal="center" vertical="center"/>
    </xf>
    <xf numFmtId="199" fontId="50" fillId="33" borderId="0" xfId="60" applyNumberFormat="1" applyFont="1" applyFill="1" applyBorder="1" applyAlignment="1">
      <alignment horizontal="center" vertical="center"/>
    </xf>
    <xf numFmtId="0" fontId="23" fillId="33" borderId="0" xfId="92" applyFont="1" applyFill="1" applyBorder="1" applyAlignment="1">
      <alignment horizontal="left" vertical="center" wrapText="1"/>
    </xf>
    <xf numFmtId="0" fontId="23" fillId="33" borderId="27" xfId="92" applyFont="1" applyFill="1" applyBorder="1" applyAlignment="1">
      <alignment horizontal="left" vertical="center" wrapText="1"/>
    </xf>
    <xf numFmtId="0" fontId="49" fillId="33" borderId="26" xfId="92" applyFont="1" applyFill="1" applyBorder="1" applyAlignment="1">
      <alignment horizontal="left" vertical="center" wrapText="1"/>
    </xf>
    <xf numFmtId="0" fontId="49" fillId="33" borderId="0" xfId="92" applyFont="1" applyFill="1" applyBorder="1" applyAlignment="1">
      <alignment horizontal="left" vertical="center" wrapText="1"/>
    </xf>
    <xf numFmtId="0" fontId="49" fillId="0" borderId="26" xfId="92" applyFont="1" applyFill="1" applyBorder="1" applyAlignment="1">
      <alignment horizontal="left" vertical="center" wrapText="1"/>
    </xf>
    <xf numFmtId="0" fontId="49" fillId="0" borderId="0" xfId="92" applyFont="1" applyFill="1" applyBorder="1" applyAlignment="1">
      <alignment horizontal="left" vertical="center" wrapText="1"/>
    </xf>
    <xf numFmtId="0" fontId="23" fillId="0" borderId="0" xfId="60" applyFont="1" applyFill="1" applyBorder="1" applyAlignment="1">
      <alignment horizontal="left" vertical="center" wrapText="1"/>
    </xf>
    <xf numFmtId="49" fontId="23" fillId="0" borderId="0" xfId="60" applyNumberFormat="1" applyFont="1" applyFill="1" applyBorder="1" applyAlignment="1">
      <alignment horizontal="left" vertical="center" wrapText="1"/>
    </xf>
    <xf numFmtId="0" fontId="49" fillId="0" borderId="31" xfId="60" applyNumberFormat="1" applyFont="1" applyFill="1" applyBorder="1" applyAlignment="1">
      <alignment horizontal="center" vertical="center" wrapText="1"/>
    </xf>
    <xf numFmtId="0" fontId="49" fillId="0" borderId="30" xfId="60" applyNumberFormat="1" applyFont="1" applyFill="1" applyBorder="1" applyAlignment="1">
      <alignment horizontal="center" vertical="center" wrapText="1"/>
    </xf>
    <xf numFmtId="0" fontId="49" fillId="0" borderId="35" xfId="60" applyNumberFormat="1" applyFont="1" applyFill="1" applyBorder="1" applyAlignment="1">
      <alignment horizontal="center" vertical="center"/>
    </xf>
    <xf numFmtId="0" fontId="49" fillId="0" borderId="25" xfId="60" applyNumberFormat="1" applyFont="1" applyFill="1" applyBorder="1" applyAlignment="1">
      <alignment horizontal="center" vertical="center"/>
    </xf>
    <xf numFmtId="0" fontId="23" fillId="0" borderId="17" xfId="60" applyFont="1" applyFill="1" applyBorder="1" applyAlignment="1">
      <alignment horizontal="center" vertical="center" wrapText="1"/>
    </xf>
    <xf numFmtId="0" fontId="23" fillId="0" borderId="18" xfId="60" applyFont="1" applyFill="1" applyBorder="1" applyAlignment="1">
      <alignment horizontal="center" vertical="center" wrapText="1"/>
    </xf>
    <xf numFmtId="0" fontId="49" fillId="0" borderId="0" xfId="60" applyFont="1" applyFill="1" applyAlignment="1">
      <alignment horizontal="left" vertical="center" wrapText="1"/>
    </xf>
    <xf numFmtId="0" fontId="101" fillId="33" borderId="82" xfId="60" applyFont="1" applyFill="1" applyBorder="1" applyAlignment="1">
      <alignment horizontal="left" vertical="center" wrapText="1"/>
    </xf>
    <xf numFmtId="0" fontId="101" fillId="33" borderId="0" xfId="60" applyFont="1" applyFill="1" applyBorder="1" applyAlignment="1">
      <alignment horizontal="left" vertical="center" wrapText="1"/>
    </xf>
    <xf numFmtId="0" fontId="49" fillId="33" borderId="0" xfId="92" applyFont="1" applyFill="1" applyAlignment="1">
      <alignment horizontal="left" vertical="top" wrapText="1"/>
    </xf>
    <xf numFmtId="0" fontId="49" fillId="33" borderId="0" xfId="92" applyFont="1" applyFill="1" applyAlignment="1">
      <alignment horizontal="left" vertical="center" wrapText="1"/>
    </xf>
    <xf numFmtId="198" fontId="49" fillId="0" borderId="0" xfId="60" quotePrefix="1" applyNumberFormat="1" applyFont="1" applyFill="1" applyBorder="1" applyAlignment="1">
      <alignment horizontal="right" vertical="center"/>
    </xf>
    <xf numFmtId="0" fontId="101" fillId="33" borderId="0" xfId="60" applyFont="1" applyFill="1" applyBorder="1" applyAlignment="1">
      <alignment horizontal="center" vertical="center"/>
    </xf>
    <xf numFmtId="0" fontId="46" fillId="29" borderId="0" xfId="60" applyFont="1" applyFill="1" applyAlignment="1">
      <alignment horizontal="center" vertical="center"/>
    </xf>
    <xf numFmtId="49" fontId="49" fillId="0" borderId="17" xfId="33" applyNumberFormat="1" applyFont="1" applyFill="1" applyBorder="1" applyAlignment="1">
      <alignment horizontal="center" vertical="center" wrapText="1"/>
    </xf>
    <xf numFmtId="49" fontId="23" fillId="0" borderId="52" xfId="33" applyNumberFormat="1" applyFont="1" applyFill="1" applyBorder="1" applyAlignment="1">
      <alignment horizontal="center" vertical="center" wrapText="1"/>
    </xf>
    <xf numFmtId="0" fontId="23" fillId="0" borderId="0" xfId="60" applyNumberFormat="1" applyFont="1" applyFill="1" applyAlignment="1">
      <alignment vertical="center" wrapText="1"/>
    </xf>
    <xf numFmtId="0" fontId="23" fillId="0" borderId="0" xfId="60" applyFont="1" applyFill="1" applyAlignment="1">
      <alignment vertical="center" wrapText="1"/>
    </xf>
    <xf numFmtId="0" fontId="57" fillId="0" borderId="0" xfId="60" applyFont="1" applyFill="1" applyAlignment="1">
      <alignment vertical="center"/>
    </xf>
    <xf numFmtId="0" fontId="50" fillId="33" borderId="0" xfId="60" applyFont="1" applyFill="1" applyAlignment="1">
      <alignment horizontal="left" vertical="center" wrapText="1"/>
    </xf>
    <xf numFmtId="0" fontId="50" fillId="33" borderId="51" xfId="60" applyFont="1" applyFill="1" applyBorder="1" applyAlignment="1">
      <alignment horizontal="left" vertical="center" wrapText="1"/>
    </xf>
    <xf numFmtId="0" fontId="50" fillId="33" borderId="0" xfId="60" applyFont="1" applyFill="1" applyBorder="1" applyAlignment="1">
      <alignment horizontal="left" vertical="center" wrapText="1"/>
    </xf>
    <xf numFmtId="0" fontId="0" fillId="0" borderId="0" xfId="60" applyFont="1" applyAlignment="1">
      <alignment vertical="center"/>
    </xf>
    <xf numFmtId="0" fontId="50" fillId="33" borderId="28" xfId="0" applyFont="1" applyFill="1" applyBorder="1" applyAlignment="1">
      <alignment horizontal="left" vertical="top" wrapText="1"/>
    </xf>
    <xf numFmtId="0" fontId="50" fillId="33" borderId="0" xfId="0" applyFont="1" applyFill="1" applyBorder="1" applyAlignment="1">
      <alignment horizontal="left" vertical="top" wrapText="1"/>
    </xf>
    <xf numFmtId="0" fontId="49" fillId="0" borderId="26" xfId="60" applyNumberFormat="1" applyFont="1" applyFill="1" applyBorder="1" applyAlignment="1">
      <alignment horizontal="center" vertical="center"/>
    </xf>
    <xf numFmtId="0" fontId="49" fillId="0" borderId="27" xfId="60" applyNumberFormat="1" applyFont="1" applyFill="1" applyBorder="1" applyAlignment="1">
      <alignment horizontal="center" vertical="center"/>
    </xf>
    <xf numFmtId="0" fontId="49" fillId="0" borderId="43" xfId="60" applyFont="1" applyFill="1" applyBorder="1" applyAlignment="1">
      <alignment horizontal="center" vertical="center" wrapText="1"/>
    </xf>
    <xf numFmtId="0" fontId="49" fillId="0" borderId="22" xfId="60" applyFont="1" applyFill="1" applyBorder="1" applyAlignment="1">
      <alignment horizontal="center" vertical="center" wrapText="1"/>
    </xf>
    <xf numFmtId="171" fontId="49" fillId="0" borderId="44" xfId="73" applyNumberFormat="1" applyFont="1" applyFill="1" applyBorder="1" applyAlignment="1">
      <alignment horizontal="center" vertical="center" wrapText="1"/>
    </xf>
    <xf numFmtId="171" fontId="49" fillId="0" borderId="24" xfId="73" applyNumberFormat="1" applyFont="1" applyFill="1" applyBorder="1" applyAlignment="1">
      <alignment horizontal="center" vertical="center" wrapText="1"/>
    </xf>
    <xf numFmtId="0" fontId="49" fillId="0" borderId="17" xfId="60" applyFont="1" applyFill="1" applyBorder="1" applyAlignment="1">
      <alignment horizontal="center" vertical="center"/>
    </xf>
    <xf numFmtId="0" fontId="49" fillId="0" borderId="16" xfId="60" applyFont="1" applyFill="1" applyBorder="1" applyAlignment="1">
      <alignment horizontal="center" vertical="center"/>
    </xf>
    <xf numFmtId="0" fontId="101" fillId="0" borderId="0" xfId="60" applyFont="1" applyBorder="1" applyAlignment="1">
      <alignment horizontal="left" vertical="center" wrapText="1"/>
    </xf>
    <xf numFmtId="0" fontId="101" fillId="0" borderId="0" xfId="60" applyFont="1" applyBorder="1" applyAlignment="1">
      <alignment horizontal="center" vertical="center" wrapText="1"/>
    </xf>
    <xf numFmtId="0" fontId="101" fillId="33" borderId="35" xfId="60" applyFont="1" applyFill="1" applyBorder="1" applyAlignment="1">
      <alignment horizontal="left" vertical="center" wrapText="1"/>
    </xf>
    <xf numFmtId="0" fontId="101" fillId="33" borderId="31" xfId="60" applyFont="1" applyFill="1" applyBorder="1" applyAlignment="1">
      <alignment horizontal="left" vertical="center" wrapText="1"/>
    </xf>
    <xf numFmtId="0" fontId="101" fillId="33" borderId="26" xfId="60" applyFont="1" applyFill="1" applyBorder="1" applyAlignment="1">
      <alignment horizontal="left" vertical="center" wrapText="1"/>
    </xf>
    <xf numFmtId="0" fontId="101" fillId="0" borderId="80" xfId="60" applyFont="1" applyFill="1" applyBorder="1" applyAlignment="1">
      <alignment horizontal="left" vertical="center" wrapText="1"/>
    </xf>
    <xf numFmtId="0" fontId="101" fillId="0" borderId="81" xfId="60" applyFont="1" applyFill="1" applyBorder="1" applyAlignment="1">
      <alignment horizontal="left" vertical="center" wrapText="1"/>
    </xf>
    <xf numFmtId="0" fontId="101" fillId="0" borderId="82" xfId="60" applyFont="1" applyBorder="1" applyAlignment="1">
      <alignment horizontal="left" vertical="center" wrapText="1"/>
    </xf>
    <xf numFmtId="0" fontId="101" fillId="0" borderId="83" xfId="60" applyFont="1" applyBorder="1" applyAlignment="1">
      <alignment horizontal="left" vertical="center" wrapText="1"/>
    </xf>
    <xf numFmtId="0" fontId="49" fillId="0" borderId="0" xfId="60" applyFont="1" applyFill="1" applyBorder="1" applyAlignment="1" applyProtection="1">
      <alignment horizontal="center" vertical="center" wrapText="1"/>
      <protection locked="0"/>
    </xf>
    <xf numFmtId="198" fontId="49" fillId="0" borderId="26" xfId="60" quotePrefix="1" applyNumberFormat="1" applyFont="1" applyFill="1" applyBorder="1" applyAlignment="1">
      <alignment horizontal="right" vertical="center"/>
    </xf>
    <xf numFmtId="0" fontId="49" fillId="0" borderId="0" xfId="62" applyFont="1" applyFill="1" applyBorder="1" applyAlignment="1">
      <alignment horizontal="left" vertical="center" wrapText="1"/>
    </xf>
    <xf numFmtId="0" fontId="49" fillId="0" borderId="27" xfId="62" applyFont="1" applyFill="1" applyBorder="1" applyAlignment="1">
      <alignment horizontal="left" vertical="center" wrapText="1"/>
    </xf>
    <xf numFmtId="0" fontId="49" fillId="26" borderId="0" xfId="0" applyFont="1" applyFill="1" applyBorder="1" applyAlignment="1" applyProtection="1">
      <alignment horizontal="left" wrapText="1"/>
    </xf>
    <xf numFmtId="0" fontId="49" fillId="26" borderId="27" xfId="0" applyFont="1" applyFill="1" applyBorder="1" applyAlignment="1" applyProtection="1">
      <alignment horizontal="left" wrapText="1"/>
    </xf>
    <xf numFmtId="0" fontId="49" fillId="0" borderId="30" xfId="62" applyFont="1" applyFill="1" applyBorder="1" applyAlignment="1">
      <alignment horizontal="left" vertical="center" wrapText="1"/>
    </xf>
    <xf numFmtId="0" fontId="49" fillId="0" borderId="23" xfId="62" applyFont="1" applyFill="1" applyBorder="1" applyAlignment="1">
      <alignment horizontal="left" vertical="center" wrapText="1"/>
    </xf>
    <xf numFmtId="197" fontId="23" fillId="0" borderId="19" xfId="60" applyNumberFormat="1" applyFont="1" applyFill="1" applyBorder="1" applyAlignment="1">
      <alignment horizontal="center" vertical="center"/>
    </xf>
    <xf numFmtId="197" fontId="23" fillId="0" borderId="20" xfId="60" applyNumberFormat="1" applyFont="1" applyFill="1" applyBorder="1" applyAlignment="1">
      <alignment horizontal="center" vertical="center"/>
    </xf>
    <xf numFmtId="199" fontId="50" fillId="33" borderId="35" xfId="60" applyNumberFormat="1" applyFont="1" applyFill="1" applyBorder="1" applyAlignment="1">
      <alignment horizontal="center" vertical="center"/>
    </xf>
    <xf numFmtId="199" fontId="50" fillId="33" borderId="31" xfId="60" applyNumberFormat="1" applyFont="1" applyFill="1" applyBorder="1" applyAlignment="1">
      <alignment horizontal="center" vertical="center"/>
    </xf>
    <xf numFmtId="199" fontId="50" fillId="0" borderId="24" xfId="60" applyNumberFormat="1" applyFont="1" applyFill="1" applyBorder="1" applyAlignment="1">
      <alignment horizontal="center" vertical="center"/>
    </xf>
    <xf numFmtId="199" fontId="50" fillId="0" borderId="30" xfId="60" applyNumberFormat="1" applyFont="1" applyFill="1" applyBorder="1" applyAlignment="1">
      <alignment horizontal="center" vertical="center"/>
    </xf>
    <xf numFmtId="0" fontId="52" fillId="33" borderId="0" xfId="92" applyFont="1" applyFill="1" applyBorder="1" applyAlignment="1">
      <alignment horizontal="left" vertical="center" wrapText="1"/>
    </xf>
    <xf numFmtId="0" fontId="52" fillId="33" borderId="27" xfId="92" applyFont="1" applyFill="1" applyBorder="1" applyAlignment="1">
      <alignment horizontal="left" vertical="center" wrapText="1"/>
    </xf>
    <xf numFmtId="0" fontId="52" fillId="0" borderId="0" xfId="92" applyFont="1" applyFill="1" applyBorder="1" applyAlignment="1">
      <alignment horizontal="left" vertical="center" wrapText="1"/>
    </xf>
    <xf numFmtId="0" fontId="52" fillId="0" borderId="27" xfId="92" applyFont="1" applyFill="1" applyBorder="1" applyAlignment="1">
      <alignment horizontal="left" vertical="center" wrapText="1"/>
    </xf>
    <xf numFmtId="0" fontId="49" fillId="0" borderId="28" xfId="60" applyFont="1" applyFill="1" applyBorder="1" applyAlignment="1">
      <alignment horizontal="left" vertical="center"/>
    </xf>
    <xf numFmtId="0" fontId="23" fillId="0" borderId="0" xfId="92" applyFont="1" applyFill="1" applyBorder="1" applyAlignment="1">
      <alignment horizontal="left" vertical="center" wrapText="1"/>
    </xf>
    <xf numFmtId="0" fontId="23" fillId="0" borderId="27" xfId="92" applyFont="1" applyFill="1" applyBorder="1" applyAlignment="1">
      <alignment horizontal="left" vertical="center" wrapText="1"/>
    </xf>
  </cellXfs>
  <cellStyles count="611">
    <cellStyle name="20% - Accent1" xfId="1" builtinId="30" customBuiltin="1"/>
    <cellStyle name="20% - Accent1 2" xfId="137"/>
    <cellStyle name="20% - Accent1 2 2" xfId="201"/>
    <cellStyle name="20% - Accent1 2 2 2" xfId="594"/>
    <cellStyle name="20% - Accent1 2 2 3" xfId="550"/>
    <cellStyle name="20% - Accent1 2 3" xfId="249"/>
    <cellStyle name="20% - Accent1 2 3 2" xfId="250"/>
    <cellStyle name="20% - Accent1 2 3 2 2" xfId="397"/>
    <cellStyle name="20% - Accent1 2 3 3" xfId="396"/>
    <cellStyle name="20% - Accent1 2 3 4" xfId="565"/>
    <cellStyle name="20% - Accent1 2 4" xfId="251"/>
    <cellStyle name="20% - Accent1 2 4 2" xfId="398"/>
    <cellStyle name="20% - Accent1 2 5" xfId="252"/>
    <cellStyle name="20% - Accent1 2 5 2" xfId="399"/>
    <cellStyle name="20% - Accent1 2 6" xfId="376"/>
    <cellStyle name="20% - Accent1 2 7" xfId="509"/>
    <cellStyle name="20% - Accent1 3" xfId="104"/>
    <cellStyle name="20% - Accent1 4" xfId="525"/>
    <cellStyle name="20% - Accent1 4 2" xfId="581"/>
    <cellStyle name="20% - Accent2" xfId="2" builtinId="34" customBuiltin="1"/>
    <cellStyle name="20% - Accent2 2" xfId="138"/>
    <cellStyle name="20% - Accent2 2 2" xfId="202"/>
    <cellStyle name="20% - Accent2 2 2 2" xfId="595"/>
    <cellStyle name="20% - Accent2 2 2 3" xfId="551"/>
    <cellStyle name="20% - Accent2 2 3" xfId="253"/>
    <cellStyle name="20% - Accent2 2 3 2" xfId="254"/>
    <cellStyle name="20% - Accent2 2 3 2 2" xfId="401"/>
    <cellStyle name="20% - Accent2 2 3 3" xfId="400"/>
    <cellStyle name="20% - Accent2 2 3 4" xfId="566"/>
    <cellStyle name="20% - Accent2 2 4" xfId="255"/>
    <cellStyle name="20% - Accent2 2 4 2" xfId="402"/>
    <cellStyle name="20% - Accent2 2 5" xfId="256"/>
    <cellStyle name="20% - Accent2 2 5 2" xfId="403"/>
    <cellStyle name="20% - Accent2 2 6" xfId="377"/>
    <cellStyle name="20% - Accent2 2 7" xfId="510"/>
    <cellStyle name="20% - Accent2 3" xfId="105"/>
    <cellStyle name="20% - Accent2 4" xfId="527"/>
    <cellStyle name="20% - Accent2 4 2" xfId="583"/>
    <cellStyle name="20% - Accent3" xfId="3" builtinId="38" customBuiltin="1"/>
    <cellStyle name="20% - Accent3 2" xfId="139"/>
    <cellStyle name="20% - Accent3 2 2" xfId="203"/>
    <cellStyle name="20% - Accent3 2 2 2" xfId="596"/>
    <cellStyle name="20% - Accent3 2 2 3" xfId="552"/>
    <cellStyle name="20% - Accent3 2 3" xfId="257"/>
    <cellStyle name="20% - Accent3 2 3 2" xfId="258"/>
    <cellStyle name="20% - Accent3 2 3 2 2" xfId="405"/>
    <cellStyle name="20% - Accent3 2 3 3" xfId="404"/>
    <cellStyle name="20% - Accent3 2 3 4" xfId="567"/>
    <cellStyle name="20% - Accent3 2 4" xfId="259"/>
    <cellStyle name="20% - Accent3 2 4 2" xfId="406"/>
    <cellStyle name="20% - Accent3 2 5" xfId="260"/>
    <cellStyle name="20% - Accent3 2 5 2" xfId="407"/>
    <cellStyle name="20% - Accent3 2 6" xfId="378"/>
    <cellStyle name="20% - Accent3 2 7" xfId="511"/>
    <cellStyle name="20% - Accent3 3" xfId="106"/>
    <cellStyle name="20% - Accent3 4" xfId="529"/>
    <cellStyle name="20% - Accent3 4 2" xfId="585"/>
    <cellStyle name="20% - Accent4" xfId="4" builtinId="42" customBuiltin="1"/>
    <cellStyle name="20% - Accent4 2" xfId="140"/>
    <cellStyle name="20% - Accent4 2 2" xfId="204"/>
    <cellStyle name="20% - Accent4 2 2 2" xfId="597"/>
    <cellStyle name="20% - Accent4 2 2 3" xfId="553"/>
    <cellStyle name="20% - Accent4 2 3" xfId="261"/>
    <cellStyle name="20% - Accent4 2 3 2" xfId="262"/>
    <cellStyle name="20% - Accent4 2 3 2 2" xfId="409"/>
    <cellStyle name="20% - Accent4 2 3 3" xfId="408"/>
    <cellStyle name="20% - Accent4 2 3 4" xfId="568"/>
    <cellStyle name="20% - Accent4 2 4" xfId="263"/>
    <cellStyle name="20% - Accent4 2 4 2" xfId="410"/>
    <cellStyle name="20% - Accent4 2 5" xfId="264"/>
    <cellStyle name="20% - Accent4 2 5 2" xfId="411"/>
    <cellStyle name="20% - Accent4 2 6" xfId="379"/>
    <cellStyle name="20% - Accent4 2 7" xfId="512"/>
    <cellStyle name="20% - Accent4 3" xfId="107"/>
    <cellStyle name="20% - Accent4 4" xfId="531"/>
    <cellStyle name="20% - Accent4 4 2" xfId="587"/>
    <cellStyle name="20% - Accent5" xfId="5" builtinId="46" customBuiltin="1"/>
    <cellStyle name="20% - Accent5 2" xfId="141"/>
    <cellStyle name="20% - Accent5 2 2" xfId="205"/>
    <cellStyle name="20% - Accent5 2 2 2" xfId="598"/>
    <cellStyle name="20% - Accent5 2 2 3" xfId="554"/>
    <cellStyle name="20% - Accent5 2 3" xfId="265"/>
    <cellStyle name="20% - Accent5 2 3 2" xfId="266"/>
    <cellStyle name="20% - Accent5 2 3 2 2" xfId="413"/>
    <cellStyle name="20% - Accent5 2 3 3" xfId="412"/>
    <cellStyle name="20% - Accent5 2 3 4" xfId="569"/>
    <cellStyle name="20% - Accent5 2 4" xfId="267"/>
    <cellStyle name="20% - Accent5 2 4 2" xfId="414"/>
    <cellStyle name="20% - Accent5 2 5" xfId="268"/>
    <cellStyle name="20% - Accent5 2 5 2" xfId="415"/>
    <cellStyle name="20% - Accent5 2 6" xfId="380"/>
    <cellStyle name="20% - Accent5 2 7" xfId="513"/>
    <cellStyle name="20% - Accent5 3" xfId="108"/>
    <cellStyle name="20% - Accent5 4" xfId="533"/>
    <cellStyle name="20% - Accent5 4 2" xfId="589"/>
    <cellStyle name="20% - Accent6" xfId="6" builtinId="50" customBuiltin="1"/>
    <cellStyle name="20% - Accent6 2" xfId="142"/>
    <cellStyle name="20% - Accent6 2 2" xfId="206"/>
    <cellStyle name="20% - Accent6 2 2 2" xfId="599"/>
    <cellStyle name="20% - Accent6 2 2 3" xfId="555"/>
    <cellStyle name="20% - Accent6 2 3" xfId="269"/>
    <cellStyle name="20% - Accent6 2 3 2" xfId="270"/>
    <cellStyle name="20% - Accent6 2 3 2 2" xfId="417"/>
    <cellStyle name="20% - Accent6 2 3 3" xfId="416"/>
    <cellStyle name="20% - Accent6 2 3 4" xfId="570"/>
    <cellStyle name="20% - Accent6 2 4" xfId="271"/>
    <cellStyle name="20% - Accent6 2 4 2" xfId="418"/>
    <cellStyle name="20% - Accent6 2 5" xfId="272"/>
    <cellStyle name="20% - Accent6 2 5 2" xfId="419"/>
    <cellStyle name="20% - Accent6 2 6" xfId="381"/>
    <cellStyle name="20% - Accent6 2 7" xfId="514"/>
    <cellStyle name="20% - Accent6 3" xfId="538"/>
    <cellStyle name="20% - Accent6 4" xfId="535"/>
    <cellStyle name="20% - Accent6 4 2" xfId="591"/>
    <cellStyle name="40% - Accent1" xfId="7" builtinId="31" customBuiltin="1"/>
    <cellStyle name="40% - Accent1 2" xfId="143"/>
    <cellStyle name="40% - Accent1 2 2" xfId="207"/>
    <cellStyle name="40% - Accent1 2 2 2" xfId="600"/>
    <cellStyle name="40% - Accent1 2 2 3" xfId="556"/>
    <cellStyle name="40% - Accent1 2 3" xfId="273"/>
    <cellStyle name="40% - Accent1 2 3 2" xfId="274"/>
    <cellStyle name="40% - Accent1 2 3 2 2" xfId="421"/>
    <cellStyle name="40% - Accent1 2 3 3" xfId="420"/>
    <cellStyle name="40% - Accent1 2 3 4" xfId="571"/>
    <cellStyle name="40% - Accent1 2 4" xfId="275"/>
    <cellStyle name="40% - Accent1 2 4 2" xfId="422"/>
    <cellStyle name="40% - Accent1 2 5" xfId="276"/>
    <cellStyle name="40% - Accent1 2 5 2" xfId="423"/>
    <cellStyle name="40% - Accent1 2 6" xfId="382"/>
    <cellStyle name="40% - Accent1 2 7" xfId="515"/>
    <cellStyle name="40% - Accent1 3" xfId="109"/>
    <cellStyle name="40% - Accent1 4" xfId="526"/>
    <cellStyle name="40% - Accent1 4 2" xfId="582"/>
    <cellStyle name="40% - Accent2" xfId="8" builtinId="35" customBuiltin="1"/>
    <cellStyle name="40% - Accent2 2" xfId="144"/>
    <cellStyle name="40% - Accent2 2 2" xfId="208"/>
    <cellStyle name="40% - Accent2 2 2 2" xfId="601"/>
    <cellStyle name="40% - Accent2 2 2 3" xfId="557"/>
    <cellStyle name="40% - Accent2 2 3" xfId="277"/>
    <cellStyle name="40% - Accent2 2 3 2" xfId="278"/>
    <cellStyle name="40% - Accent2 2 3 2 2" xfId="425"/>
    <cellStyle name="40% - Accent2 2 3 3" xfId="424"/>
    <cellStyle name="40% - Accent2 2 3 4" xfId="572"/>
    <cellStyle name="40% - Accent2 2 4" xfId="279"/>
    <cellStyle name="40% - Accent2 2 4 2" xfId="426"/>
    <cellStyle name="40% - Accent2 2 5" xfId="280"/>
    <cellStyle name="40% - Accent2 2 5 2" xfId="427"/>
    <cellStyle name="40% - Accent2 2 6" xfId="383"/>
    <cellStyle name="40% - Accent2 2 7" xfId="516"/>
    <cellStyle name="40% - Accent2 3" xfId="110"/>
    <cellStyle name="40% - Accent2 4" xfId="528"/>
    <cellStyle name="40% - Accent2 4 2" xfId="584"/>
    <cellStyle name="40% - Accent3" xfId="9" builtinId="39" customBuiltin="1"/>
    <cellStyle name="40% - Accent3 2" xfId="145"/>
    <cellStyle name="40% - Accent3 2 2" xfId="209"/>
    <cellStyle name="40% - Accent3 2 2 2" xfId="602"/>
    <cellStyle name="40% - Accent3 2 2 3" xfId="558"/>
    <cellStyle name="40% - Accent3 2 3" xfId="281"/>
    <cellStyle name="40% - Accent3 2 3 2" xfId="282"/>
    <cellStyle name="40% - Accent3 2 3 2 2" xfId="429"/>
    <cellStyle name="40% - Accent3 2 3 3" xfId="428"/>
    <cellStyle name="40% - Accent3 2 3 4" xfId="573"/>
    <cellStyle name="40% - Accent3 2 4" xfId="283"/>
    <cellStyle name="40% - Accent3 2 4 2" xfId="430"/>
    <cellStyle name="40% - Accent3 2 5" xfId="284"/>
    <cellStyle name="40% - Accent3 2 5 2" xfId="431"/>
    <cellStyle name="40% - Accent3 2 6" xfId="384"/>
    <cellStyle name="40% - Accent3 2 7" xfId="517"/>
    <cellStyle name="40% - Accent3 3" xfId="111"/>
    <cellStyle name="40% - Accent3 4" xfId="530"/>
    <cellStyle name="40% - Accent3 4 2" xfId="586"/>
    <cellStyle name="40% - Accent4" xfId="10" builtinId="43" customBuiltin="1"/>
    <cellStyle name="40% - Accent4 2" xfId="146"/>
    <cellStyle name="40% - Accent4 2 2" xfId="210"/>
    <cellStyle name="40% - Accent4 2 2 2" xfId="603"/>
    <cellStyle name="40% - Accent4 2 2 3" xfId="559"/>
    <cellStyle name="40% - Accent4 2 3" xfId="285"/>
    <cellStyle name="40% - Accent4 2 3 2" xfId="286"/>
    <cellStyle name="40% - Accent4 2 3 2 2" xfId="433"/>
    <cellStyle name="40% - Accent4 2 3 3" xfId="432"/>
    <cellStyle name="40% - Accent4 2 3 4" xfId="574"/>
    <cellStyle name="40% - Accent4 2 4" xfId="287"/>
    <cellStyle name="40% - Accent4 2 4 2" xfId="434"/>
    <cellStyle name="40% - Accent4 2 5" xfId="288"/>
    <cellStyle name="40% - Accent4 2 5 2" xfId="435"/>
    <cellStyle name="40% - Accent4 2 6" xfId="385"/>
    <cellStyle name="40% - Accent4 2 7" xfId="518"/>
    <cellStyle name="40% - Accent4 3" xfId="112"/>
    <cellStyle name="40% - Accent4 4" xfId="532"/>
    <cellStyle name="40% - Accent4 4 2" xfId="588"/>
    <cellStyle name="40% - Accent5" xfId="11" builtinId="47" customBuiltin="1"/>
    <cellStyle name="40% - Accent5 2" xfId="147"/>
    <cellStyle name="40% - Accent5 2 2" xfId="211"/>
    <cellStyle name="40% - Accent5 2 2 2" xfId="604"/>
    <cellStyle name="40% - Accent5 2 2 3" xfId="560"/>
    <cellStyle name="40% - Accent5 2 3" xfId="289"/>
    <cellStyle name="40% - Accent5 2 3 2" xfId="290"/>
    <cellStyle name="40% - Accent5 2 3 2 2" xfId="437"/>
    <cellStyle name="40% - Accent5 2 3 3" xfId="436"/>
    <cellStyle name="40% - Accent5 2 3 4" xfId="575"/>
    <cellStyle name="40% - Accent5 2 4" xfId="291"/>
    <cellStyle name="40% - Accent5 2 4 2" xfId="438"/>
    <cellStyle name="40% - Accent5 2 5" xfId="292"/>
    <cellStyle name="40% - Accent5 2 5 2" xfId="439"/>
    <cellStyle name="40% - Accent5 2 6" xfId="386"/>
    <cellStyle name="40% - Accent5 2 7" xfId="519"/>
    <cellStyle name="40% - Accent5 3" xfId="539"/>
    <cellStyle name="40% - Accent5 4" xfId="534"/>
    <cellStyle name="40% - Accent5 4 2" xfId="590"/>
    <cellStyle name="40% - Accent6" xfId="12" builtinId="51" customBuiltin="1"/>
    <cellStyle name="40% - Accent6 2" xfId="148"/>
    <cellStyle name="40% - Accent6 2 2" xfId="212"/>
    <cellStyle name="40% - Accent6 2 2 2" xfId="605"/>
    <cellStyle name="40% - Accent6 2 2 3" xfId="561"/>
    <cellStyle name="40% - Accent6 2 3" xfId="293"/>
    <cellStyle name="40% - Accent6 2 3 2" xfId="294"/>
    <cellStyle name="40% - Accent6 2 3 2 2" xfId="441"/>
    <cellStyle name="40% - Accent6 2 3 3" xfId="440"/>
    <cellStyle name="40% - Accent6 2 3 4" xfId="576"/>
    <cellStyle name="40% - Accent6 2 4" xfId="295"/>
    <cellStyle name="40% - Accent6 2 4 2" xfId="442"/>
    <cellStyle name="40% - Accent6 2 5" xfId="296"/>
    <cellStyle name="40% - Accent6 2 5 2" xfId="443"/>
    <cellStyle name="40% - Accent6 2 6" xfId="387"/>
    <cellStyle name="40% - Accent6 2 7" xfId="520"/>
    <cellStyle name="40% - Accent6 3" xfId="113"/>
    <cellStyle name="40% - Accent6 4" xfId="536"/>
    <cellStyle name="40% - Accent6 4 2" xfId="592"/>
    <cellStyle name="60% - Accent1" xfId="13" builtinId="32" customBuiltin="1"/>
    <cellStyle name="60% - Accent1 2" xfId="149"/>
    <cellStyle name="60% - Accent1 2 2" xfId="213"/>
    <cellStyle name="60% - Accent1 3" xfId="114"/>
    <cellStyle name="60% - Accent2" xfId="14" builtinId="36" customBuiltin="1"/>
    <cellStyle name="60% - Accent2 2" xfId="150"/>
    <cellStyle name="60% - Accent2 2 2" xfId="214"/>
    <cellStyle name="60% - Accent2 3" xfId="115"/>
    <cellStyle name="60% - Accent3" xfId="15" builtinId="40" customBuiltin="1"/>
    <cellStyle name="60% - Accent3 2" xfId="151"/>
    <cellStyle name="60% - Accent3 2 2" xfId="215"/>
    <cellStyle name="60% - Accent3 3" xfId="116"/>
    <cellStyle name="60% - Accent4" xfId="16" builtinId="44" customBuiltin="1"/>
    <cellStyle name="60% - Accent4 2" xfId="152"/>
    <cellStyle name="60% - Accent4 2 2" xfId="216"/>
    <cellStyle name="60% - Accent4 3" xfId="117"/>
    <cellStyle name="60% - Accent5" xfId="17" builtinId="48" customBuiltin="1"/>
    <cellStyle name="60% - Accent5 2" xfId="153"/>
    <cellStyle name="60% - Accent5 2 2" xfId="217"/>
    <cellStyle name="60% - Accent5 3" xfId="540"/>
    <cellStyle name="60% - Accent6" xfId="18" builtinId="52" customBuiltin="1"/>
    <cellStyle name="60% - Accent6 2" xfId="154"/>
    <cellStyle name="60% - Accent6 2 2" xfId="218"/>
    <cellStyle name="60% - Accent6 3" xfId="118"/>
    <cellStyle name="Accent1" xfId="19" builtinId="29" customBuiltin="1"/>
    <cellStyle name="Accent1 2" xfId="155"/>
    <cellStyle name="Accent1 2 2" xfId="219"/>
    <cellStyle name="Accent1 3" xfId="119"/>
    <cellStyle name="Accent2" xfId="20" builtinId="33" customBuiltin="1"/>
    <cellStyle name="Accent2 2" xfId="156"/>
    <cellStyle name="Accent2 2 2" xfId="220"/>
    <cellStyle name="Accent2 3" xfId="120"/>
    <cellStyle name="Accent3" xfId="21" builtinId="37" customBuiltin="1"/>
    <cellStyle name="Accent3 2" xfId="157"/>
    <cellStyle name="Accent3 2 2" xfId="221"/>
    <cellStyle name="Accent3 3" xfId="121"/>
    <cellStyle name="Accent4" xfId="22" builtinId="41" customBuiltin="1"/>
    <cellStyle name="Accent4 2" xfId="158"/>
    <cellStyle name="Accent4 2 2" xfId="222"/>
    <cellStyle name="Accent4 3" xfId="122"/>
    <cellStyle name="Accent5" xfId="23" builtinId="45" customBuiltin="1"/>
    <cellStyle name="Accent5 2" xfId="159"/>
    <cellStyle name="Accent5 2 2" xfId="223"/>
    <cellStyle name="Accent5 3" xfId="541"/>
    <cellStyle name="Accent6" xfId="24" builtinId="49" customBuiltin="1"/>
    <cellStyle name="Accent6 2" xfId="160"/>
    <cellStyle name="Accent6 2 2" xfId="224"/>
    <cellStyle name="Accent6 3" xfId="542"/>
    <cellStyle name="args.style" xfId="25"/>
    <cellStyle name="Bad" xfId="26" builtinId="27" customBuiltin="1"/>
    <cellStyle name="Bad 2" xfId="161"/>
    <cellStyle name="Bad 2 2" xfId="225"/>
    <cellStyle name="Bad 3" xfId="543"/>
    <cellStyle name="Calculation" xfId="27" builtinId="22" customBuiltin="1"/>
    <cellStyle name="Calculation 2" xfId="162"/>
    <cellStyle name="Calculation 2 2" xfId="226"/>
    <cellStyle name="Calculation 3" xfId="123"/>
    <cellStyle name="Check Cell" xfId="28" builtinId="23" customBuiltin="1"/>
    <cellStyle name="Check Cell 2" xfId="163"/>
    <cellStyle name="Check Cell 2 2" xfId="227"/>
    <cellStyle name="Check Cell 3" xfId="544"/>
    <cellStyle name="Comma" xfId="29" builtinId="3"/>
    <cellStyle name="Comma 2" xfId="93"/>
    <cellStyle name="Comma 2 2" xfId="99"/>
    <cellStyle name="Comma 2 2 2" xfId="187"/>
    <cellStyle name="Comma 2 2 2 2" xfId="297"/>
    <cellStyle name="Comma 2 2 2 2 2" xfId="298"/>
    <cellStyle name="Comma 2 2 2 2 2 2" xfId="445"/>
    <cellStyle name="Comma 2 2 2 2 3" xfId="444"/>
    <cellStyle name="Comma 2 2 2 3" xfId="299"/>
    <cellStyle name="Comma 2 2 2 3 2" xfId="446"/>
    <cellStyle name="Comma 2 2 2 4" xfId="300"/>
    <cellStyle name="Comma 2 2 2 4 2" xfId="447"/>
    <cellStyle name="Comma 2 2 2 5" xfId="394"/>
    <cellStyle name="Comma 2 2 3" xfId="229"/>
    <cellStyle name="Comma 2 2 4" xfId="301"/>
    <cellStyle name="Comma 2 2 4 2" xfId="302"/>
    <cellStyle name="Comma 2 2 4 2 2" xfId="449"/>
    <cellStyle name="Comma 2 2 4 3" xfId="448"/>
    <cellStyle name="Comma 2 2 5" xfId="303"/>
    <cellStyle name="Comma 2 2 5 2" xfId="304"/>
    <cellStyle name="Comma 2 2 5 2 2" xfId="451"/>
    <cellStyle name="Comma 2 2 5 3" xfId="450"/>
    <cellStyle name="Comma 2 2 6" xfId="305"/>
    <cellStyle name="Comma 2 2 6 2" xfId="452"/>
    <cellStyle name="Comma 2 2 7" xfId="306"/>
    <cellStyle name="Comma 2 2 7 2" xfId="453"/>
    <cellStyle name="Comma 2 2 8" xfId="374"/>
    <cellStyle name="Comma 2 3" xfId="185"/>
    <cellStyle name="Comma 2 3 2" xfId="307"/>
    <cellStyle name="Comma 2 3 2 2" xfId="308"/>
    <cellStyle name="Comma 2 3 2 2 2" xfId="455"/>
    <cellStyle name="Comma 2 3 2 3" xfId="454"/>
    <cellStyle name="Comma 2 3 3" xfId="309"/>
    <cellStyle name="Comma 2 3 3 2" xfId="310"/>
    <cellStyle name="Comma 2 3 3 2 2" xfId="457"/>
    <cellStyle name="Comma 2 3 3 3" xfId="456"/>
    <cellStyle name="Comma 2 3 4" xfId="311"/>
    <cellStyle name="Comma 2 3 5" xfId="392"/>
    <cellStyle name="Comma 2 4" xfId="194"/>
    <cellStyle name="Comma 2 5" xfId="312"/>
    <cellStyle name="Comma 2 5 2" xfId="313"/>
    <cellStyle name="Comma 2 5 2 2" xfId="459"/>
    <cellStyle name="Comma 2 5 3" xfId="458"/>
    <cellStyle name="Comma 2 6" xfId="314"/>
    <cellStyle name="Comma 2 6 2" xfId="315"/>
    <cellStyle name="Comma 2 6 2 2" xfId="461"/>
    <cellStyle name="Comma 2 6 3" xfId="460"/>
    <cellStyle name="Comma 2 7" xfId="316"/>
    <cellStyle name="Comma 2 7 2" xfId="462"/>
    <cellStyle name="Comma 2 8" xfId="317"/>
    <cellStyle name="Comma 2 8 2" xfId="463"/>
    <cellStyle name="Comma 2 9" xfId="372"/>
    <cellStyle name="Comma 3" xfId="124"/>
    <cellStyle name="Comma 3 2" xfId="228"/>
    <cellStyle name="Comma 4" xfId="193"/>
    <cellStyle name="Comma 5" xfId="246"/>
    <cellStyle name="Comma 6" xfId="506"/>
    <cellStyle name="Comma_CBS Mock Up V6 CBOC" xfId="30"/>
    <cellStyle name="Comma_New IR Template" xfId="31"/>
    <cellStyle name="CommaIan" xfId="32"/>
    <cellStyle name="Currency" xfId="33" builtinId="4"/>
    <cellStyle name="Currency 14" xfId="610"/>
    <cellStyle name="Currency 2" xfId="230"/>
    <cellStyle name="Currency 3" xfId="195"/>
    <cellStyle name="Currency 4" xfId="318"/>
    <cellStyle name="Explanatory Text" xfId="34" builtinId="53" customBuiltin="1"/>
    <cellStyle name="Explanatory Text 2" xfId="91"/>
    <cellStyle name="Explanatory Text 2 2" xfId="231"/>
    <cellStyle name="Explanatory Text 3" xfId="125"/>
    <cellStyle name="Good" xfId="35" builtinId="26" customBuiltin="1"/>
    <cellStyle name="Good 2" xfId="164"/>
    <cellStyle name="Good 2 2" xfId="232"/>
    <cellStyle name="Good 3" xfId="545"/>
    <cellStyle name="Grey" xfId="36"/>
    <cellStyle name="Grey 2" xfId="95"/>
    <cellStyle name="Header1" xfId="37"/>
    <cellStyle name="Header2" xfId="38"/>
    <cellStyle name="Heading 1" xfId="39" builtinId="16" customBuiltin="1"/>
    <cellStyle name="Heading 1 2" xfId="165"/>
    <cellStyle name="Heading 1 2 2" xfId="233"/>
    <cellStyle name="Heading 1 3" xfId="126"/>
    <cellStyle name="Heading 2" xfId="40" builtinId="17" customBuiltin="1"/>
    <cellStyle name="Heading 2 2" xfId="166"/>
    <cellStyle name="Heading 2 2 2" xfId="234"/>
    <cellStyle name="Heading 2 3" xfId="127"/>
    <cellStyle name="Heading 3" xfId="41" builtinId="18" customBuiltin="1"/>
    <cellStyle name="Heading 3 2" xfId="167"/>
    <cellStyle name="Heading 3 2 2" xfId="235"/>
    <cellStyle name="Heading 3 3" xfId="128"/>
    <cellStyle name="Heading 4" xfId="42" builtinId="19" customBuiltin="1"/>
    <cellStyle name="Heading 4 2" xfId="168"/>
    <cellStyle name="Heading 4 2 2" xfId="236"/>
    <cellStyle name="Heading 4 3" xfId="129"/>
    <cellStyle name="Ian0dp" xfId="43"/>
    <cellStyle name="ian1dp" xfId="44"/>
    <cellStyle name="ian2dp" xfId="45"/>
    <cellStyle name="Ian3dp" xfId="46"/>
    <cellStyle name="Ian4dp" xfId="47"/>
    <cellStyle name="Input" xfId="48" builtinId="20" customBuiltin="1"/>
    <cellStyle name="Input [yellow]" xfId="49"/>
    <cellStyle name="Input [yellow] 2" xfId="96"/>
    <cellStyle name="Input 2" xfId="169"/>
    <cellStyle name="Input 2 2" xfId="237"/>
    <cellStyle name="Input 3" xfId="130"/>
    <cellStyle name="Input 4" xfId="177"/>
    <cellStyle name="Input 5" xfId="507"/>
    <cellStyle name="Linked Cell" xfId="50" builtinId="24" customBuiltin="1"/>
    <cellStyle name="Linked Cell 2" xfId="170"/>
    <cellStyle name="Linked Cell 2 2" xfId="238"/>
    <cellStyle name="Linked Cell 3" xfId="546"/>
    <cellStyle name="Millares [0]_results" xfId="51"/>
    <cellStyle name="Millares_results" xfId="52"/>
    <cellStyle name="Milliers [0]_!!!GO" xfId="53"/>
    <cellStyle name="Milliers_!!!GO" xfId="54"/>
    <cellStyle name="Moneda [0]_results" xfId="55"/>
    <cellStyle name="Moneda_results" xfId="56"/>
    <cellStyle name="Monétaire [0]_!!!GO" xfId="57"/>
    <cellStyle name="Monétaire_!!!GO" xfId="58"/>
    <cellStyle name="Neutral" xfId="59" builtinId="28" customBuiltin="1"/>
    <cellStyle name="Neutral 2" xfId="171"/>
    <cellStyle name="Neutral 2 2" xfId="239"/>
    <cellStyle name="Neutral 3" xfId="547"/>
    <cellStyle name="Nor}al" xfId="60"/>
    <cellStyle name="Nor}al 2" xfId="92"/>
    <cellStyle name="Normal" xfId="0" builtinId="0"/>
    <cellStyle name="Normal - Style1" xfId="61"/>
    <cellStyle name="Normal 10" xfId="178"/>
    <cellStyle name="Normal 11" xfId="183"/>
    <cellStyle name="Normal 12" xfId="179"/>
    <cellStyle name="Normal 13" xfId="182"/>
    <cellStyle name="Normal 14" xfId="181"/>
    <cellStyle name="Normal 14 2" xfId="319"/>
    <cellStyle name="Normal 14 2 2" xfId="320"/>
    <cellStyle name="Normal 14 2 2 2" xfId="465"/>
    <cellStyle name="Normal 14 2 3" xfId="464"/>
    <cellStyle name="Normal 14 3" xfId="321"/>
    <cellStyle name="Normal 14 3 2" xfId="466"/>
    <cellStyle name="Normal 14 4" xfId="322"/>
    <cellStyle name="Normal 14 4 2" xfId="467"/>
    <cellStyle name="Normal 14 5" xfId="390"/>
    <cellStyle name="Normal 15" xfId="188"/>
    <cellStyle name="Normal 16" xfId="190"/>
    <cellStyle name="Normal 17" xfId="191"/>
    <cellStyle name="Normal 18" xfId="189"/>
    <cellStyle name="Normal 18 2" xfId="323"/>
    <cellStyle name="Normal 18 2 2" xfId="324"/>
    <cellStyle name="Normal 18 2 2 2" xfId="469"/>
    <cellStyle name="Normal 18 2 3" xfId="468"/>
    <cellStyle name="Normal 18 3" xfId="325"/>
    <cellStyle name="Normal 18 3 2" xfId="470"/>
    <cellStyle name="Normal 18 4" xfId="326"/>
    <cellStyle name="Normal 18 4 2" xfId="471"/>
    <cellStyle name="Normal 18 5" xfId="395"/>
    <cellStyle name="Normal 19" xfId="180"/>
    <cellStyle name="Normal 2" xfId="90"/>
    <cellStyle name="Normal 2 10" xfId="371"/>
    <cellStyle name="Normal 2 11" xfId="508"/>
    <cellStyle name="Normal 2 2" xfId="98"/>
    <cellStyle name="Normal 2 2 10" xfId="521"/>
    <cellStyle name="Normal 2 2 2" xfId="172"/>
    <cellStyle name="Normal 2 2 2 2" xfId="327"/>
    <cellStyle name="Normal 2 2 2 2 2" xfId="328"/>
    <cellStyle name="Normal 2 2 2 2 2 2" xfId="473"/>
    <cellStyle name="Normal 2 2 2 2 3" xfId="472"/>
    <cellStyle name="Normal 2 2 2 2 4" xfId="606"/>
    <cellStyle name="Normal 2 2 2 3" xfId="329"/>
    <cellStyle name="Normal 2 2 2 3 2" xfId="474"/>
    <cellStyle name="Normal 2 2 2 3 3" xfId="608"/>
    <cellStyle name="Normal 2 2 2 4" xfId="330"/>
    <cellStyle name="Normal 2 2 2 4 2" xfId="475"/>
    <cellStyle name="Normal 2 2 2 5" xfId="388"/>
    <cellStyle name="Normal 2 2 2 6" xfId="562"/>
    <cellStyle name="Normal 2 2 3" xfId="186"/>
    <cellStyle name="Normal 2 2 3 2" xfId="331"/>
    <cellStyle name="Normal 2 2 3 2 2" xfId="332"/>
    <cellStyle name="Normal 2 2 3 2 2 2" xfId="477"/>
    <cellStyle name="Normal 2 2 3 2 3" xfId="476"/>
    <cellStyle name="Normal 2 2 3 3" xfId="333"/>
    <cellStyle name="Normal 2 2 3 3 2" xfId="478"/>
    <cellStyle name="Normal 2 2 3 4" xfId="334"/>
    <cellStyle name="Normal 2 2 3 4 2" xfId="479"/>
    <cellStyle name="Normal 2 2 3 5" xfId="393"/>
    <cellStyle name="Normal 2 2 3 6" xfId="577"/>
    <cellStyle name="Normal 2 2 4" xfId="197"/>
    <cellStyle name="Normal 2 2 5" xfId="335"/>
    <cellStyle name="Normal 2 2 5 2" xfId="336"/>
    <cellStyle name="Normal 2 2 5 2 2" xfId="481"/>
    <cellStyle name="Normal 2 2 5 3" xfId="480"/>
    <cellStyle name="Normal 2 2 6" xfId="337"/>
    <cellStyle name="Normal 2 2 6 2" xfId="338"/>
    <cellStyle name="Normal 2 2 6 2 2" xfId="483"/>
    <cellStyle name="Normal 2 2 6 3" xfId="482"/>
    <cellStyle name="Normal 2 2 7" xfId="339"/>
    <cellStyle name="Normal 2 2 7 2" xfId="484"/>
    <cellStyle name="Normal 2 2 8" xfId="340"/>
    <cellStyle name="Normal 2 2 8 2" xfId="485"/>
    <cellStyle name="Normal 2 2 9" xfId="373"/>
    <cellStyle name="Normal 2 3" xfId="136"/>
    <cellStyle name="Normal 2 3 2" xfId="341"/>
    <cellStyle name="Normal 2 3 2 2" xfId="342"/>
    <cellStyle name="Normal 2 3 2 2 2" xfId="487"/>
    <cellStyle name="Normal 2 3 2 3" xfId="486"/>
    <cellStyle name="Normal 2 3 2 4" xfId="593"/>
    <cellStyle name="Normal 2 3 3" xfId="343"/>
    <cellStyle name="Normal 2 3 3 2" xfId="344"/>
    <cellStyle name="Normal 2 3 3 2 2" xfId="489"/>
    <cellStyle name="Normal 2 3 3 3" xfId="488"/>
    <cellStyle name="Normal 2 3 4" xfId="345"/>
    <cellStyle name="Normal 2 3 5" xfId="375"/>
    <cellStyle name="Normal 2 3 6" xfId="549"/>
    <cellStyle name="Normal 2 4" xfId="184"/>
    <cellStyle name="Normal 2 4 2" xfId="346"/>
    <cellStyle name="Normal 2 4 2 2" xfId="347"/>
    <cellStyle name="Normal 2 4 2 2 2" xfId="491"/>
    <cellStyle name="Normal 2 4 2 3" xfId="490"/>
    <cellStyle name="Normal 2 4 3" xfId="348"/>
    <cellStyle name="Normal 2 4 3 2" xfId="492"/>
    <cellStyle name="Normal 2 4 4" xfId="349"/>
    <cellStyle name="Normal 2 4 4 2" xfId="493"/>
    <cellStyle name="Normal 2 4 5" xfId="391"/>
    <cellStyle name="Normal 2 4 6" xfId="537"/>
    <cellStyle name="Normal 2 5" xfId="196"/>
    <cellStyle name="Normal 2 5 2" xfId="564"/>
    <cellStyle name="Normal 2 6" xfId="350"/>
    <cellStyle name="Normal 2 6 2" xfId="351"/>
    <cellStyle name="Normal 2 6 2 2" xfId="495"/>
    <cellStyle name="Normal 2 6 3" xfId="494"/>
    <cellStyle name="Normal 2 7" xfId="352"/>
    <cellStyle name="Normal 2 7 2" xfId="353"/>
    <cellStyle name="Normal 2 7 2 2" xfId="497"/>
    <cellStyle name="Normal 2 7 3" xfId="496"/>
    <cellStyle name="Normal 2 8" xfId="354"/>
    <cellStyle name="Normal 2 8 2" xfId="498"/>
    <cellStyle name="Normal 2 9" xfId="355"/>
    <cellStyle name="Normal 2 9 2" xfId="499"/>
    <cellStyle name="Normal 20" xfId="192"/>
    <cellStyle name="Normal 21" xfId="247"/>
    <cellStyle name="Normal 22" xfId="356"/>
    <cellStyle name="Normal 23" xfId="357"/>
    <cellStyle name="Normal 24" xfId="358"/>
    <cellStyle name="Normal 25" xfId="359"/>
    <cellStyle name="Normal 26" xfId="248"/>
    <cellStyle name="Normal 27" xfId="369"/>
    <cellStyle name="Normal 28" xfId="370"/>
    <cellStyle name="Normal 29" xfId="505"/>
    <cellStyle name="Normal 3" xfId="94"/>
    <cellStyle name="Normal 3 2" xfId="240"/>
    <cellStyle name="Normal 3 2 2" xfId="579"/>
    <cellStyle name="Normal 3 3" xfId="523"/>
    <cellStyle name="Normal 33" xfId="504"/>
    <cellStyle name="Normal 4" xfId="100"/>
    <cellStyle name="Normal 4 2" xfId="198"/>
    <cellStyle name="Normal 43" xfId="609"/>
    <cellStyle name="Normal 5" xfId="88"/>
    <cellStyle name="Normal 5 2" xfId="199"/>
    <cellStyle name="Normal 6" xfId="101"/>
    <cellStyle name="Normal 6 2" xfId="200"/>
    <cellStyle name="Normal 7" xfId="102"/>
    <cellStyle name="Normal 8" xfId="103"/>
    <cellStyle name="Normal 9" xfId="135"/>
    <cellStyle name="Normal_Public Investor Report_2012_02_v6" xfId="62"/>
    <cellStyle name="Note" xfId="63" builtinId="10" customBuiltin="1"/>
    <cellStyle name="Note 2" xfId="97"/>
    <cellStyle name="Note 2 2" xfId="173"/>
    <cellStyle name="Note 2 2 2" xfId="360"/>
    <cellStyle name="Note 2 2 2 2" xfId="361"/>
    <cellStyle name="Note 2 2 2 2 2" xfId="501"/>
    <cellStyle name="Note 2 2 2 3" xfId="500"/>
    <cellStyle name="Note 2 2 2 4" xfId="607"/>
    <cellStyle name="Note 2 2 3" xfId="362"/>
    <cellStyle name="Note 2 2 3 2" xfId="502"/>
    <cellStyle name="Note 2 2 4" xfId="363"/>
    <cellStyle name="Note 2 2 4 2" xfId="503"/>
    <cellStyle name="Note 2 2 5" xfId="389"/>
    <cellStyle name="Note 2 2 6" xfId="563"/>
    <cellStyle name="Note 2 3" xfId="578"/>
    <cellStyle name="Note 2 4" xfId="522"/>
    <cellStyle name="Note 3" xfId="131"/>
    <cellStyle name="Note 4" xfId="524"/>
    <cellStyle name="Note 4 2" xfId="580"/>
    <cellStyle name="Œ…‹æØ‚è [0.00]_Region Orders (2)" xfId="64"/>
    <cellStyle name="Œ…‹æØ‚è_Region Orders (2)" xfId="65"/>
    <cellStyle name="Output" xfId="66" builtinId="21" customBuiltin="1"/>
    <cellStyle name="Output 2" xfId="174"/>
    <cellStyle name="Output 2 2" xfId="241"/>
    <cellStyle name="Output 3" xfId="132"/>
    <cellStyle name="Output Amounts" xfId="67"/>
    <cellStyle name="Output Column Headings" xfId="68"/>
    <cellStyle name="Output Line Items" xfId="69"/>
    <cellStyle name="Output Report Heading" xfId="70"/>
    <cellStyle name="Output Report Title" xfId="71"/>
    <cellStyle name="per.style" xfId="72"/>
    <cellStyle name="Percent" xfId="73" builtinId="5"/>
    <cellStyle name="Percent [2]" xfId="74"/>
    <cellStyle name="Percent 2" xfId="242"/>
    <cellStyle name="Percent 2 2" xfId="364"/>
    <cellStyle name="Percent 2 3" xfId="365"/>
    <cellStyle name="Percent 3" xfId="366"/>
    <cellStyle name="Percent 4" xfId="367"/>
    <cellStyle name="Percent 5" xfId="368"/>
    <cellStyle name="pricing" xfId="75"/>
    <cellStyle name="PSChar" xfId="76"/>
    <cellStyle name="PSDate" xfId="77"/>
    <cellStyle name="PSDec" xfId="78"/>
    <cellStyle name="PSHeading" xfId="79"/>
    <cellStyle name="PSInt" xfId="80"/>
    <cellStyle name="PSSpacer" xfId="81"/>
    <cellStyle name="shading" xfId="82"/>
    <cellStyle name="Standard" xfId="83"/>
    <cellStyle name="Style 1" xfId="84"/>
    <cellStyle name="Title" xfId="85" builtinId="15" customBuiltin="1"/>
    <cellStyle name="Title 2" xfId="89"/>
    <cellStyle name="Title 2 2" xfId="243"/>
    <cellStyle name="Title 3" xfId="133"/>
    <cellStyle name="Total" xfId="86" builtinId="25" customBuiltin="1"/>
    <cellStyle name="Total 2" xfId="175"/>
    <cellStyle name="Total 2 2" xfId="244"/>
    <cellStyle name="Total 3" xfId="134"/>
    <cellStyle name="Warning Text" xfId="87" builtinId="11" customBuiltin="1"/>
    <cellStyle name="Warning Text 2" xfId="176"/>
    <cellStyle name="Warning Text 2 2" xfId="245"/>
    <cellStyle name="Warning Text 3" xfId="548"/>
  </cellStyles>
  <dxfs count="21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
      <font>
        <b/>
        <i val="0"/>
        <color auto="1"/>
      </font>
      <fill>
        <patternFill>
          <bgColor theme="7" tint="0.79998168889431442"/>
        </patternFill>
      </fill>
    </dxf>
  </dxfs>
  <tableStyles count="0" defaultTableStyle="TableStyleMedium9" defaultPivotStyle="PivotStyleLight16"/>
  <colors>
    <mruColors>
      <color rgb="FF333399"/>
      <color rgb="FFFFFF99"/>
      <color rgb="FFFFCCFF"/>
      <color rgb="FF99CCFF"/>
      <color rgb="FF66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244764</xdr:colOff>
      <xdr:row>54</xdr:row>
      <xdr:rowOff>82263</xdr:rowOff>
    </xdr:from>
    <xdr:to>
      <xdr:col>9</xdr:col>
      <xdr:colOff>723126</xdr:colOff>
      <xdr:row>60</xdr:row>
      <xdr:rowOff>19144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1123564" y="11931363"/>
          <a:ext cx="3424762" cy="1321181"/>
        </a:xfrm>
        <a:prstGeom prst="rect">
          <a:avLst/>
        </a:prstGeom>
      </xdr:spPr>
    </xdr:pic>
    <xdr:clientData/>
  </xdr:twoCellAnchor>
  <xdr:twoCellAnchor>
    <xdr:from>
      <xdr:col>0</xdr:col>
      <xdr:colOff>0</xdr:colOff>
      <xdr:row>325</xdr:row>
      <xdr:rowOff>0</xdr:rowOff>
    </xdr:from>
    <xdr:to>
      <xdr:col>5</xdr:col>
      <xdr:colOff>1638300</xdr:colOff>
      <xdr:row>329</xdr:row>
      <xdr:rowOff>133350</xdr:rowOff>
    </xdr:to>
    <xdr:sp macro="" textlink="">
      <xdr:nvSpPr>
        <xdr:cNvPr id="10" name="TextBox 9"/>
        <xdr:cNvSpPr txBox="1"/>
      </xdr:nvSpPr>
      <xdr:spPr>
        <a:xfrm>
          <a:off x="0" y="107994450"/>
          <a:ext cx="17907000"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a:solidFill>
                <a:schemeClr val="dk1"/>
              </a:solidFill>
              <a:effectLst/>
              <a:latin typeface="+mn-lt"/>
              <a:ea typeface="+mn-ea"/>
              <a:cs typeface="+mn-cs"/>
            </a:rPr>
            <a:t>In response to the ongoing Covid-19 situation, it was announced in March 2020 the borrowers impacted financially by Covid-19 should be offered a payment holiday, with the scheme extended subsequently to allow up to six months of payment holidays. The latest guidance on the scheme can be found on the FCA website at  </a:t>
          </a:r>
          <a:r>
            <a:rPr lang="en-GB" sz="1600" u="sng">
              <a:solidFill>
                <a:schemeClr val="dk1"/>
              </a:solidFill>
              <a:effectLst/>
              <a:latin typeface="+mn-lt"/>
              <a:ea typeface="+mn-ea"/>
              <a:cs typeface="+mn-cs"/>
              <a:hlinkClick xmlns:r="http://schemas.openxmlformats.org/officeDocument/2006/relationships" r:id=""/>
            </a:rPr>
            <a:t>https://www.fca.org.uk/publications/finalised-guidance/mortgages-and-coronavirus-updated-guidance-firms</a:t>
          </a:r>
          <a:endParaRPr lang="en-GB" sz="1600">
            <a:solidFill>
              <a:schemeClr val="dk1"/>
            </a:solidFill>
            <a:effectLst/>
            <a:latin typeface="+mn-lt"/>
            <a:ea typeface="+mn-ea"/>
            <a:cs typeface="+mn-cs"/>
          </a:endParaRPr>
        </a:p>
        <a:p>
          <a:endParaRPr lang="en-GB" sz="12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ct-fp-02\groupdata$\GroupData$\Covered%20Bond%20&amp;%20ACT%20Work\Mercia%20No%201\Strat%20tables%20201210\Mercia%20Strat%20tables%20201212_v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vered%20Bond%20&amp;%20ACT%20Work/BCAD/Pool%20movement%20to%20date%20(CB,%20RMB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testing results"/>
      <sheetName val="BTLs"/>
      <sheetName val="PV_BTLs"/>
      <sheetName val="Data"/>
      <sheetName val="Ranges"/>
      <sheetName val="PV"/>
      <sheetName val="Summary"/>
      <sheetName val="Check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3">
          <cell r="C3">
            <v>1571343810.0300002</v>
          </cell>
          <cell r="D3">
            <v>13683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Review"/>
      <sheetName val="Mercia"/>
      <sheetName val="Leofric"/>
      <sheetName val="Covered Bonds"/>
      <sheetName val="Offa"/>
      <sheetName val="Cornhill 6 "/>
      <sheetName val="Malt Hill 2"/>
      <sheetName val="Kate"/>
      <sheetName val="Economic"/>
      <sheetName val="CB BTL"/>
    </sheetNames>
    <sheetDataSet>
      <sheetData sheetId="0"/>
      <sheetData sheetId="1"/>
      <sheetData sheetId="2"/>
      <sheetData sheetId="3"/>
      <sheetData sheetId="4"/>
      <sheetData sheetId="5"/>
      <sheetData sheetId="6"/>
      <sheetData sheetId="7"/>
      <sheetData sheetId="8"/>
      <sheetData sheetId="9">
        <row r="1">
          <cell r="J1"/>
          <cell r="K1">
            <v>44390</v>
          </cell>
        </row>
        <row r="5">
          <cell r="A5" t="str">
            <v>Further Advances made in the period</v>
          </cell>
          <cell r="B5" t="str">
            <v>Godiva</v>
          </cell>
        </row>
        <row r="6">
          <cell r="A6">
            <v>44043</v>
          </cell>
          <cell r="B6">
            <v>629051</v>
          </cell>
        </row>
        <row r="7">
          <cell r="A7">
            <v>44074</v>
          </cell>
          <cell r="B7">
            <v>415299</v>
          </cell>
        </row>
        <row r="8">
          <cell r="A8">
            <v>44104</v>
          </cell>
          <cell r="B8">
            <v>360802</v>
          </cell>
        </row>
        <row r="9">
          <cell r="A9">
            <v>44135</v>
          </cell>
          <cell r="B9">
            <v>539708</v>
          </cell>
        </row>
        <row r="10">
          <cell r="A10">
            <v>44165</v>
          </cell>
          <cell r="B10">
            <v>533773</v>
          </cell>
        </row>
        <row r="11">
          <cell r="A11">
            <v>44196</v>
          </cell>
          <cell r="B11">
            <v>607838</v>
          </cell>
        </row>
        <row r="12">
          <cell r="A12">
            <v>44227</v>
          </cell>
          <cell r="B12">
            <v>388767</v>
          </cell>
        </row>
        <row r="13">
          <cell r="A13">
            <v>44255</v>
          </cell>
          <cell r="B13">
            <v>232825</v>
          </cell>
        </row>
        <row r="14">
          <cell r="A14">
            <v>44286</v>
          </cell>
          <cell r="B14">
            <v>1098260</v>
          </cell>
        </row>
        <row r="15">
          <cell r="A15">
            <v>44316</v>
          </cell>
          <cell r="B15">
            <v>821068</v>
          </cell>
        </row>
        <row r="16">
          <cell r="A16">
            <v>44347</v>
          </cell>
          <cell r="B16">
            <v>899346</v>
          </cell>
        </row>
        <row r="17">
          <cell r="A17">
            <v>44377</v>
          </cell>
          <cell r="B17">
            <v>1773550</v>
          </cell>
        </row>
        <row r="18">
          <cell r="A18">
            <v>44408</v>
          </cell>
          <cell r="B18"/>
        </row>
        <row r="19">
          <cell r="A19">
            <v>44439</v>
          </cell>
          <cell r="B19"/>
        </row>
        <row r="20">
          <cell r="A20">
            <v>44469</v>
          </cell>
          <cell r="B20"/>
        </row>
        <row r="21">
          <cell r="A21">
            <v>44500</v>
          </cell>
          <cell r="B21"/>
        </row>
        <row r="22">
          <cell r="A22">
            <v>44530</v>
          </cell>
          <cell r="B22"/>
        </row>
        <row r="23">
          <cell r="A23" t="str">
            <v>Total</v>
          </cell>
          <cell r="B23">
            <v>8300287</v>
          </cell>
        </row>
        <row r="26">
          <cell r="G26" t="str">
            <v>Difference</v>
          </cell>
          <cell r="H26" t="str">
            <v>Godiva</v>
          </cell>
          <cell r="J26" t="str">
            <v>Additions / Top Up</v>
          </cell>
          <cell r="K26" t="str">
            <v>Godiva</v>
          </cell>
        </row>
        <row r="27">
          <cell r="G27">
            <v>44074</v>
          </cell>
          <cell r="H27">
            <v>-669801.86</v>
          </cell>
          <cell r="J27">
            <v>44074</v>
          </cell>
          <cell r="K27">
            <v>-131912928.38</v>
          </cell>
        </row>
        <row r="28">
          <cell r="G28">
            <v>44104</v>
          </cell>
          <cell r="H28">
            <v>-1560576.0899999999</v>
          </cell>
          <cell r="J28">
            <v>44104</v>
          </cell>
          <cell r="K28">
            <v>-22271231.43</v>
          </cell>
        </row>
        <row r="29">
          <cell r="G29">
            <v>44135</v>
          </cell>
          <cell r="H29">
            <v>-108951.98</v>
          </cell>
          <cell r="J29">
            <v>44135</v>
          </cell>
          <cell r="K29">
            <v>-10446822.08</v>
          </cell>
        </row>
        <row r="30">
          <cell r="G30">
            <v>44165</v>
          </cell>
          <cell r="H30">
            <v>-668495.90999999992</v>
          </cell>
          <cell r="J30">
            <v>44165</v>
          </cell>
          <cell r="K30">
            <v>-10542880.9</v>
          </cell>
        </row>
        <row r="31">
          <cell r="G31">
            <v>44196</v>
          </cell>
          <cell r="H31">
            <v>-208002.83</v>
          </cell>
          <cell r="J31">
            <v>44196</v>
          </cell>
          <cell r="K31">
            <v>-10692404.57</v>
          </cell>
        </row>
        <row r="32">
          <cell r="G32">
            <v>44227</v>
          </cell>
          <cell r="H32">
            <v>-368056.14</v>
          </cell>
          <cell r="J32">
            <v>44227</v>
          </cell>
          <cell r="K32">
            <v>-14348110.1</v>
          </cell>
        </row>
        <row r="33">
          <cell r="G33">
            <v>44255</v>
          </cell>
          <cell r="H33">
            <v>-691584.6</v>
          </cell>
          <cell r="J33">
            <v>44255</v>
          </cell>
          <cell r="K33">
            <v>-19881308.620000001</v>
          </cell>
        </row>
        <row r="34">
          <cell r="G34">
            <v>44286</v>
          </cell>
          <cell r="H34">
            <v>-375416.95999999996</v>
          </cell>
          <cell r="J34">
            <v>44286</v>
          </cell>
          <cell r="K34">
            <v>-19239056.98</v>
          </cell>
        </row>
        <row r="35">
          <cell r="G35">
            <v>44316</v>
          </cell>
          <cell r="H35">
            <v>-173845.16</v>
          </cell>
          <cell r="J35">
            <v>44316</v>
          </cell>
          <cell r="K35">
            <v>-536396598.44999999</v>
          </cell>
        </row>
        <row r="36">
          <cell r="G36">
            <v>44347</v>
          </cell>
          <cell r="H36">
            <v>-235268.79</v>
          </cell>
          <cell r="J36">
            <v>44347</v>
          </cell>
          <cell r="K36">
            <v>-24320549.989999998</v>
          </cell>
        </row>
        <row r="37">
          <cell r="G37">
            <v>44377</v>
          </cell>
          <cell r="H37">
            <v>-2877247.8699999996</v>
          </cell>
          <cell r="J37">
            <v>44377</v>
          </cell>
          <cell r="K37">
            <v>-29440772</v>
          </cell>
        </row>
        <row r="38">
          <cell r="G38">
            <v>44408</v>
          </cell>
          <cell r="H38">
            <v>0</v>
          </cell>
          <cell r="J38">
            <v>44408</v>
          </cell>
          <cell r="K38"/>
        </row>
        <row r="39">
          <cell r="G39">
            <v>44439</v>
          </cell>
          <cell r="H39">
            <v>0</v>
          </cell>
          <cell r="J39">
            <v>44439</v>
          </cell>
          <cell r="K39"/>
        </row>
        <row r="40">
          <cell r="G40">
            <v>44469</v>
          </cell>
          <cell r="H40">
            <v>0</v>
          </cell>
          <cell r="J40">
            <v>44469</v>
          </cell>
          <cell r="K40"/>
        </row>
        <row r="41">
          <cell r="G41">
            <v>44500</v>
          </cell>
          <cell r="H41">
            <v>0</v>
          </cell>
          <cell r="J41">
            <v>44500</v>
          </cell>
          <cell r="K41"/>
        </row>
        <row r="42">
          <cell r="G42">
            <v>44530</v>
          </cell>
          <cell r="H42">
            <v>0</v>
          </cell>
          <cell r="J42">
            <v>44530</v>
          </cell>
          <cell r="K42"/>
        </row>
        <row r="43">
          <cell r="G43" t="str">
            <v>Total</v>
          </cell>
          <cell r="H43">
            <v>-7937248.1899999995</v>
          </cell>
          <cell r="J43" t="str">
            <v>Total</v>
          </cell>
          <cell r="K43">
            <v>-829492663.5</v>
          </cell>
        </row>
        <row r="44">
          <cell r="J44" t="str">
            <v>to be paid from the Retained Principal Ledger and the remaining amount from the Principal Ledger</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Lyndon.Horwell@thecoventry.co.uk"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tabColor theme="3" tint="0.79998168889431442"/>
    <pageSetUpPr fitToPage="1"/>
  </sheetPr>
  <dimension ref="A1:CC113"/>
  <sheetViews>
    <sheetView zoomScale="90" zoomScaleNormal="90" workbookViewId="0">
      <pane xSplit="1" topLeftCell="B1" activePane="topRight" state="frozen"/>
      <selection pane="topRight" activeCell="O23" sqref="O23"/>
    </sheetView>
  </sheetViews>
  <sheetFormatPr defaultColWidth="9.109375" defaultRowHeight="13.8" outlineLevelRow="1" outlineLevelCol="1"/>
  <cols>
    <col min="1" max="1" width="65.88671875" style="552" customWidth="1"/>
    <col min="2" max="2" width="15" style="552" customWidth="1"/>
    <col min="3" max="3" width="13" style="551" customWidth="1"/>
    <col min="4" max="4" width="11.88671875" style="551" customWidth="1"/>
    <col min="5" max="5" width="12" style="551" customWidth="1"/>
    <col min="6" max="6" width="12.44140625" style="551" hidden="1" customWidth="1" outlineLevel="1"/>
    <col min="7" max="7" width="12.5546875" style="551" hidden="1" customWidth="1" outlineLevel="1"/>
    <col min="8" max="8" width="12" style="551" hidden="1" customWidth="1" outlineLevel="1"/>
    <col min="9" max="10" width="12.5546875" style="551" hidden="1" customWidth="1" outlineLevel="1"/>
    <col min="11" max="12" width="12" style="551" hidden="1" customWidth="1" outlineLevel="1"/>
    <col min="13" max="13" width="20.109375" style="551" hidden="1" customWidth="1" outlineLevel="1"/>
    <col min="14" max="14" width="12.88671875" style="551" customWidth="1" collapsed="1"/>
    <col min="15" max="21" width="11.44140625" style="551" customWidth="1"/>
    <col min="22" max="25" width="11.33203125" style="552" customWidth="1"/>
    <col min="26" max="26" width="13" style="552" customWidth="1"/>
    <col min="27" max="27" width="12.33203125" style="552" customWidth="1"/>
    <col min="28" max="28" width="15.6640625" style="552" customWidth="1"/>
    <col min="29" max="30" width="11.33203125" style="552" customWidth="1"/>
    <col min="31" max="31" width="14.5546875" style="552" customWidth="1"/>
    <col min="32" max="32" width="11.33203125" style="552" customWidth="1"/>
    <col min="33" max="33" width="12.33203125" style="552" customWidth="1"/>
    <col min="34" max="34" width="14.109375" style="552" customWidth="1"/>
    <col min="35" max="35" width="13.44140625" style="552" customWidth="1"/>
    <col min="36" max="36" width="15.109375" style="552" customWidth="1"/>
    <col min="37" max="37" width="15.6640625" style="552" customWidth="1"/>
    <col min="38" max="39" width="10.5546875" style="552" customWidth="1"/>
    <col min="40" max="40" width="15.44140625" style="552" customWidth="1"/>
    <col min="41" max="41" width="17.44140625" style="552" customWidth="1"/>
    <col min="42" max="42" width="18.109375" style="552" customWidth="1"/>
    <col min="43" max="43" width="11.5546875" style="552" customWidth="1"/>
    <col min="44" max="45" width="10.5546875" style="552" customWidth="1"/>
    <col min="46" max="46" width="13.5546875" style="552" customWidth="1"/>
    <col min="47" max="47" width="12.6640625" style="552" customWidth="1"/>
    <col min="48" max="48" width="10.5546875" style="552" customWidth="1"/>
    <col min="49" max="49" width="14.88671875" style="552" customWidth="1"/>
    <col min="50" max="50" width="13" style="552" customWidth="1"/>
    <col min="51" max="51" width="14" style="552" customWidth="1"/>
    <col min="52" max="52" width="15.88671875" style="552" customWidth="1"/>
    <col min="53" max="53" width="13.109375" style="552" customWidth="1"/>
    <col min="54" max="54" width="13.6640625" style="552" customWidth="1"/>
    <col min="55" max="55" width="15.44140625" style="552" customWidth="1"/>
    <col min="56" max="56" width="12" style="552" customWidth="1"/>
    <col min="57" max="57" width="12.109375" style="552" customWidth="1"/>
    <col min="58" max="58" width="14.44140625" style="552" customWidth="1"/>
    <col min="59" max="59" width="11.33203125" style="552" customWidth="1"/>
    <col min="60" max="60" width="14.109375" style="552" customWidth="1"/>
    <col min="61" max="61" width="16.88671875" style="552" customWidth="1"/>
    <col min="62" max="62" width="15.109375" style="552" customWidth="1"/>
    <col min="63" max="63" width="19.88671875" style="552" customWidth="1"/>
    <col min="64" max="64" width="18.44140625" style="552" customWidth="1"/>
    <col min="65" max="65" width="19.109375" style="552" customWidth="1"/>
    <col min="66" max="66" width="12.44140625" style="552" customWidth="1"/>
    <col min="67" max="67" width="17.5546875" style="552" customWidth="1"/>
    <col min="68" max="68" width="19.44140625" style="552" customWidth="1"/>
    <col min="69" max="69" width="14.33203125" style="552" customWidth="1"/>
    <col min="70" max="70" width="21.5546875" style="552" customWidth="1"/>
    <col min="71" max="71" width="22.6640625" style="552" customWidth="1"/>
    <col min="72" max="72" width="25.109375" style="552" customWidth="1"/>
    <col min="73" max="73" width="19.33203125" style="552" customWidth="1"/>
    <col min="74" max="74" width="15.88671875" style="552" customWidth="1"/>
    <col min="75" max="76" width="9.109375" style="552"/>
    <col min="77" max="77" width="11.44140625" style="552" bestFit="1" customWidth="1"/>
    <col min="78" max="16384" width="9.109375" style="552"/>
  </cols>
  <sheetData>
    <row r="1" spans="1:81" ht="20.399999999999999">
      <c r="A1" s="550" t="s">
        <v>384</v>
      </c>
      <c r="B1" s="550"/>
    </row>
    <row r="2" spans="1:81">
      <c r="A2" s="693" t="s">
        <v>406</v>
      </c>
      <c r="B2" s="629"/>
    </row>
    <row r="3" spans="1:81" s="555" customFormat="1">
      <c r="A3" s="693"/>
      <c r="B3" s="553">
        <v>44043</v>
      </c>
      <c r="C3" s="553">
        <v>44074</v>
      </c>
      <c r="D3" s="553">
        <f>EOMONTH(C3,1)</f>
        <v>44104</v>
      </c>
      <c r="E3" s="553">
        <f t="shared" ref="E3:L3" si="0">EOMONTH(D3,1)</f>
        <v>44135</v>
      </c>
      <c r="F3" s="553">
        <f t="shared" si="0"/>
        <v>44165</v>
      </c>
      <c r="G3" s="553">
        <f t="shared" si="0"/>
        <v>44196</v>
      </c>
      <c r="H3" s="553">
        <f t="shared" si="0"/>
        <v>44227</v>
      </c>
      <c r="I3" s="553">
        <f t="shared" si="0"/>
        <v>44255</v>
      </c>
      <c r="J3" s="553">
        <f t="shared" si="0"/>
        <v>44286</v>
      </c>
      <c r="K3" s="553">
        <f t="shared" si="0"/>
        <v>44316</v>
      </c>
      <c r="L3" s="553">
        <f t="shared" si="0"/>
        <v>44347</v>
      </c>
      <c r="M3" s="554"/>
      <c r="N3" s="554"/>
      <c r="O3" s="554"/>
      <c r="P3" s="554"/>
      <c r="Q3" s="554"/>
      <c r="R3" s="554"/>
      <c r="S3" s="554"/>
      <c r="T3" s="554"/>
      <c r="U3" s="554"/>
      <c r="BU3" s="553"/>
    </row>
    <row r="4" spans="1:81" s="557" customFormat="1">
      <c r="A4" s="556" t="s">
        <v>426</v>
      </c>
      <c r="B4" s="556"/>
      <c r="G4" s="558"/>
      <c r="H4" s="558"/>
      <c r="I4" s="558"/>
      <c r="J4" s="558"/>
      <c r="K4" s="558"/>
      <c r="L4" s="558"/>
      <c r="M4" s="558"/>
      <c r="N4" s="558"/>
      <c r="O4" s="558"/>
      <c r="P4" s="558"/>
      <c r="Q4" s="558"/>
      <c r="R4" s="558"/>
      <c r="S4" s="558"/>
      <c r="T4" s="558"/>
      <c r="U4" s="558"/>
      <c r="V4" s="559"/>
      <c r="W4" s="559"/>
      <c r="X4" s="558"/>
      <c r="Y4" s="559"/>
      <c r="Z4" s="559"/>
      <c r="AA4" s="558"/>
      <c r="AB4" s="559"/>
      <c r="AC4" s="559"/>
      <c r="AD4" s="558"/>
      <c r="AE4" s="559"/>
      <c r="AF4" s="559"/>
      <c r="AG4" s="558"/>
      <c r="AH4" s="559"/>
      <c r="AJ4" s="558"/>
      <c r="AM4" s="558"/>
      <c r="AP4" s="558"/>
      <c r="AS4" s="558"/>
      <c r="AV4" s="558"/>
      <c r="AY4" s="558"/>
      <c r="BB4" s="558"/>
      <c r="BE4" s="558"/>
      <c r="BH4" s="558"/>
      <c r="BK4" s="558"/>
      <c r="BN4" s="558"/>
      <c r="BQ4" s="558"/>
      <c r="BT4" s="558"/>
    </row>
    <row r="5" spans="1:81" s="562" customFormat="1">
      <c r="A5" s="560"/>
      <c r="B5" s="561">
        <f>B3</f>
        <v>44043</v>
      </c>
      <c r="C5" s="561">
        <f>C3</f>
        <v>44074</v>
      </c>
      <c r="D5" s="561">
        <f>EOMONTH(C5,1)</f>
        <v>44104</v>
      </c>
      <c r="E5" s="561">
        <f t="shared" ref="E5:L5" si="1">EOMONTH(D5,1)</f>
        <v>44135</v>
      </c>
      <c r="F5" s="561">
        <f t="shared" si="1"/>
        <v>44165</v>
      </c>
      <c r="G5" s="561">
        <f t="shared" si="1"/>
        <v>44196</v>
      </c>
      <c r="H5" s="561">
        <f t="shared" si="1"/>
        <v>44227</v>
      </c>
      <c r="I5" s="561">
        <f t="shared" si="1"/>
        <v>44255</v>
      </c>
      <c r="J5" s="561">
        <f t="shared" si="1"/>
        <v>44286</v>
      </c>
      <c r="K5" s="561">
        <f t="shared" si="1"/>
        <v>44316</v>
      </c>
      <c r="L5" s="561">
        <f t="shared" si="1"/>
        <v>44347</v>
      </c>
      <c r="M5" s="561"/>
      <c r="N5" s="561"/>
      <c r="O5" s="561"/>
      <c r="P5" s="561"/>
      <c r="Q5" s="561"/>
      <c r="R5" s="561"/>
      <c r="S5" s="561"/>
      <c r="T5" s="561"/>
      <c r="U5" s="561"/>
      <c r="V5" s="561"/>
      <c r="W5" s="561"/>
      <c r="X5" s="561"/>
      <c r="Y5" s="561"/>
      <c r="Z5" s="561"/>
      <c r="AA5" s="561"/>
      <c r="AB5" s="561"/>
      <c r="AC5" s="561"/>
      <c r="AD5" s="561"/>
      <c r="AE5" s="561"/>
      <c r="AF5" s="561"/>
      <c r="AG5" s="561"/>
      <c r="AH5" s="561"/>
      <c r="AI5" s="561"/>
      <c r="AJ5" s="561"/>
      <c r="AK5" s="561"/>
      <c r="AL5" s="561"/>
      <c r="AM5" s="561"/>
      <c r="AN5" s="561"/>
      <c r="AO5" s="561"/>
      <c r="AP5" s="561"/>
      <c r="AQ5" s="561"/>
      <c r="AR5" s="561"/>
      <c r="AS5" s="561"/>
      <c r="AT5" s="561"/>
      <c r="AU5" s="561"/>
      <c r="AV5" s="561"/>
      <c r="AW5" s="561"/>
      <c r="AX5" s="561"/>
      <c r="AY5" s="561"/>
      <c r="AZ5" s="561"/>
      <c r="BA5" s="561"/>
      <c r="BB5" s="561"/>
      <c r="BC5" s="561"/>
      <c r="BD5" s="561"/>
      <c r="BE5" s="561"/>
      <c r="BF5" s="561"/>
      <c r="BG5" s="561"/>
      <c r="BH5" s="561"/>
      <c r="BI5" s="561"/>
      <c r="BJ5" s="561"/>
      <c r="BK5" s="561"/>
      <c r="BL5" s="561"/>
      <c r="BM5" s="561"/>
      <c r="BN5" s="561"/>
      <c r="BO5" s="561"/>
      <c r="BP5" s="561"/>
      <c r="BQ5" s="561"/>
      <c r="BR5" s="561"/>
      <c r="BS5" s="561"/>
      <c r="BT5" s="561"/>
      <c r="BU5" s="561"/>
      <c r="BV5" s="561"/>
      <c r="BW5" s="561"/>
      <c r="BX5" s="561"/>
      <c r="BY5" s="561"/>
      <c r="BZ5" s="561"/>
      <c r="CA5" s="561"/>
      <c r="CB5" s="561"/>
      <c r="CC5" s="561"/>
    </row>
    <row r="6" spans="1:81" s="562" customFormat="1">
      <c r="A6" s="560" t="s">
        <v>379</v>
      </c>
      <c r="B6" s="561" t="e">
        <f>IF(B5&gt;#REF!,"Forecast","Actual")</f>
        <v>#REF!</v>
      </c>
      <c r="C6" s="561" t="e">
        <f>IF(C5&gt;#REF!,"Forecast","Actual")</f>
        <v>#REF!</v>
      </c>
      <c r="D6" s="561" t="e">
        <f>IF(D5&gt;#REF!,"Forecast","Actual")</f>
        <v>#REF!</v>
      </c>
      <c r="E6" s="561" t="e">
        <f>IF(E5&gt;#REF!,"Forecast","Actual")</f>
        <v>#REF!</v>
      </c>
      <c r="F6" s="561" t="e">
        <f>IF(F5&gt;#REF!,"Forecast","Actual")</f>
        <v>#REF!</v>
      </c>
      <c r="G6" s="561" t="e">
        <f>IF(G5&gt;#REF!,"Forecast","Actual")</f>
        <v>#REF!</v>
      </c>
      <c r="H6" s="561" t="e">
        <f>IF(H5&gt;#REF!,"Forecast","Actual")</f>
        <v>#REF!</v>
      </c>
      <c r="I6" s="561" t="e">
        <f>IF(I5&gt;#REF!,"Forecast","Actual")</f>
        <v>#REF!</v>
      </c>
      <c r="J6" s="561" t="e">
        <f>IF(J5&gt;#REF!,"Forecast","Actual")</f>
        <v>#REF!</v>
      </c>
      <c r="K6" s="561" t="e">
        <f>IF(K5&gt;#REF!,"Forecast","Actual")</f>
        <v>#REF!</v>
      </c>
      <c r="L6" s="561" t="e">
        <f>IF(L5&gt;#REF!,"Forecast","Actual")</f>
        <v>#REF!</v>
      </c>
      <c r="M6" s="561"/>
      <c r="N6" s="561"/>
      <c r="O6" s="561"/>
      <c r="P6" s="561"/>
      <c r="Q6" s="561"/>
      <c r="R6" s="561"/>
      <c r="S6" s="561"/>
      <c r="T6" s="561"/>
      <c r="U6" s="561"/>
      <c r="V6" s="561"/>
      <c r="W6" s="561"/>
      <c r="X6" s="561"/>
      <c r="Y6" s="561"/>
      <c r="Z6" s="561"/>
      <c r="AA6" s="561"/>
      <c r="AB6" s="561"/>
      <c r="AC6" s="561"/>
      <c r="AD6" s="561"/>
      <c r="AE6" s="561"/>
      <c r="AF6" s="561"/>
      <c r="AG6" s="561"/>
      <c r="AH6" s="561"/>
      <c r="AI6" s="561"/>
      <c r="AJ6" s="561"/>
      <c r="AK6" s="561"/>
      <c r="AL6" s="561"/>
      <c r="AM6" s="561"/>
      <c r="AN6" s="561"/>
      <c r="AO6" s="561"/>
      <c r="AP6" s="561"/>
      <c r="AQ6" s="561"/>
      <c r="AR6" s="561"/>
      <c r="AS6" s="561"/>
      <c r="AT6" s="561"/>
      <c r="AU6" s="561"/>
      <c r="AV6" s="561"/>
      <c r="AW6" s="561"/>
      <c r="AX6" s="561"/>
      <c r="AY6" s="561"/>
      <c r="AZ6" s="561"/>
      <c r="BA6" s="561"/>
      <c r="BB6" s="561"/>
      <c r="BC6" s="561"/>
      <c r="BD6" s="561"/>
      <c r="BE6" s="561"/>
      <c r="BF6" s="561"/>
      <c r="BG6" s="561"/>
      <c r="BH6" s="561"/>
      <c r="BI6" s="561"/>
      <c r="BJ6" s="561"/>
      <c r="BK6" s="561"/>
      <c r="BL6" s="561"/>
      <c r="BM6" s="561"/>
      <c r="BN6" s="561"/>
      <c r="BO6" s="561"/>
      <c r="BP6" s="561"/>
      <c r="BQ6" s="561"/>
      <c r="BR6" s="561"/>
      <c r="BS6" s="561"/>
      <c r="BT6" s="561"/>
      <c r="BU6" s="561"/>
      <c r="BV6" s="561"/>
      <c r="BW6" s="561"/>
      <c r="BX6" s="561"/>
      <c r="BY6" s="561"/>
      <c r="BZ6" s="561"/>
      <c r="CA6" s="561"/>
      <c r="CB6" s="561"/>
      <c r="CC6" s="561"/>
    </row>
    <row r="7" spans="1:81" s="564" customFormat="1">
      <c r="A7" s="562" t="s">
        <v>392</v>
      </c>
      <c r="B7" s="563">
        <v>0</v>
      </c>
      <c r="C7" s="563">
        <f>B10</f>
        <v>29985941.690000001</v>
      </c>
      <c r="D7" s="563">
        <f>C10</f>
        <v>-101672483.83</v>
      </c>
      <c r="E7" s="563">
        <f t="shared" ref="E7:L7" si="2">D10</f>
        <v>-122743941.17</v>
      </c>
      <c r="F7" s="563">
        <f t="shared" si="2"/>
        <v>-133621519.27</v>
      </c>
      <c r="G7" s="563">
        <f t="shared" si="2"/>
        <v>-144029677.25999999</v>
      </c>
      <c r="H7" s="563">
        <f t="shared" si="2"/>
        <v>-155121917</v>
      </c>
      <c r="I7" s="563">
        <f t="shared" si="2"/>
        <v>-169490737.96000004</v>
      </c>
      <c r="J7" s="563">
        <f t="shared" si="2"/>
        <v>-188913286.98000002</v>
      </c>
      <c r="K7" s="563">
        <f t="shared" si="2"/>
        <v>-208875187</v>
      </c>
      <c r="L7" s="563">
        <f t="shared" si="2"/>
        <v>-745919008.29000008</v>
      </c>
      <c r="M7" s="563"/>
      <c r="N7" s="563"/>
      <c r="O7" s="563"/>
      <c r="P7" s="563"/>
      <c r="Q7" s="563"/>
      <c r="R7" s="563"/>
      <c r="S7" s="563"/>
      <c r="T7" s="563"/>
      <c r="U7" s="563"/>
      <c r="V7" s="563"/>
      <c r="W7" s="563"/>
      <c r="X7" s="563"/>
      <c r="Y7" s="563"/>
      <c r="Z7" s="563"/>
      <c r="AA7" s="563"/>
      <c r="AB7" s="563"/>
      <c r="AC7" s="563"/>
      <c r="AD7" s="563"/>
      <c r="AE7" s="563"/>
      <c r="AF7" s="563"/>
      <c r="AG7" s="563"/>
      <c r="AH7" s="563"/>
      <c r="AI7" s="563"/>
      <c r="AJ7" s="563"/>
      <c r="AK7" s="563"/>
      <c r="AL7" s="563"/>
      <c r="AM7" s="563"/>
      <c r="AN7" s="563"/>
      <c r="AO7" s="563"/>
      <c r="AP7" s="563"/>
      <c r="AQ7" s="563"/>
      <c r="AR7" s="563"/>
      <c r="AS7" s="563"/>
      <c r="AT7" s="563"/>
      <c r="AU7" s="563"/>
      <c r="AV7" s="563"/>
      <c r="AW7" s="563"/>
      <c r="AX7" s="563"/>
      <c r="AY7" s="563"/>
      <c r="AZ7" s="563"/>
      <c r="BA7" s="563"/>
      <c r="BB7" s="563"/>
      <c r="BC7" s="563"/>
      <c r="BD7" s="563"/>
      <c r="BE7" s="563"/>
      <c r="BF7" s="563"/>
      <c r="BG7" s="563"/>
      <c r="BH7" s="563"/>
      <c r="BI7" s="563"/>
      <c r="BJ7" s="563"/>
      <c r="BK7" s="563"/>
      <c r="BL7" s="563"/>
      <c r="BM7" s="563"/>
      <c r="BN7" s="563"/>
      <c r="BO7" s="563"/>
      <c r="BP7" s="563"/>
      <c r="BQ7" s="563"/>
      <c r="BR7" s="563"/>
      <c r="BS7" s="563"/>
      <c r="BT7" s="563"/>
      <c r="BU7" s="563"/>
      <c r="BV7" s="563"/>
      <c r="BW7" s="563"/>
      <c r="BX7" s="563"/>
      <c r="BY7" s="563"/>
      <c r="BZ7" s="563"/>
      <c r="CA7" s="563"/>
      <c r="CB7" s="563"/>
      <c r="CC7" s="563"/>
    </row>
    <row r="8" spans="1:81" s="564" customFormat="1">
      <c r="A8" s="562" t="s">
        <v>282</v>
      </c>
      <c r="B8" s="563">
        <f>-B16</f>
        <v>29985941.690000001</v>
      </c>
      <c r="C8" s="563">
        <f>-C16</f>
        <v>-101672483.83</v>
      </c>
      <c r="D8" s="563">
        <f>-D16</f>
        <v>-122743941.16999999</v>
      </c>
      <c r="E8" s="563">
        <f t="shared" ref="E8:L8" si="3">-E16</f>
        <v>-133621519.27</v>
      </c>
      <c r="F8" s="563">
        <f t="shared" si="3"/>
        <v>-144029677.25999999</v>
      </c>
      <c r="G8" s="563">
        <f t="shared" si="3"/>
        <v>-155121916.99999997</v>
      </c>
      <c r="H8" s="563">
        <f t="shared" si="3"/>
        <v>-169490737.96000001</v>
      </c>
      <c r="I8" s="563">
        <f t="shared" si="3"/>
        <v>-188913286.98000005</v>
      </c>
      <c r="J8" s="563">
        <f t="shared" si="3"/>
        <v>-208875187</v>
      </c>
      <c r="K8" s="563">
        <f t="shared" si="3"/>
        <v>-745919008.29000008</v>
      </c>
      <c r="L8" s="563">
        <f t="shared" si="3"/>
        <v>-770903635.49000013</v>
      </c>
      <c r="M8" s="563"/>
      <c r="N8" s="563"/>
      <c r="O8" s="563"/>
      <c r="P8" s="563"/>
      <c r="Q8" s="563"/>
      <c r="R8" s="563"/>
      <c r="S8" s="563"/>
      <c r="T8" s="563"/>
      <c r="U8" s="563"/>
      <c r="V8" s="563"/>
      <c r="W8" s="563"/>
      <c r="X8" s="563"/>
      <c r="Y8" s="563"/>
      <c r="Z8" s="563"/>
      <c r="AA8" s="563"/>
      <c r="AB8" s="563"/>
      <c r="AC8" s="563"/>
      <c r="AD8" s="563"/>
      <c r="AE8" s="563"/>
      <c r="AF8" s="563"/>
      <c r="AG8" s="563"/>
      <c r="AH8" s="563"/>
      <c r="AI8" s="563"/>
      <c r="AJ8" s="563"/>
      <c r="AK8" s="563"/>
      <c r="AL8" s="563"/>
      <c r="AM8" s="563"/>
      <c r="AN8" s="563"/>
      <c r="AO8" s="563"/>
      <c r="AP8" s="563"/>
      <c r="AQ8" s="563"/>
      <c r="AR8" s="563"/>
      <c r="AS8" s="563"/>
      <c r="AT8" s="563"/>
      <c r="AU8" s="563"/>
      <c r="AV8" s="563"/>
      <c r="AW8" s="563"/>
      <c r="AX8" s="563"/>
      <c r="AY8" s="563"/>
      <c r="AZ8" s="563"/>
      <c r="BA8" s="563"/>
      <c r="BB8" s="563"/>
      <c r="BC8" s="563"/>
      <c r="BD8" s="563"/>
      <c r="BE8" s="563"/>
      <c r="BF8" s="563"/>
      <c r="BG8" s="563"/>
      <c r="BH8" s="563"/>
      <c r="BI8" s="563"/>
      <c r="BJ8" s="563"/>
      <c r="BK8" s="563"/>
      <c r="BL8" s="563"/>
      <c r="BM8" s="563"/>
      <c r="BN8" s="563"/>
      <c r="BO8" s="563"/>
      <c r="BP8" s="563"/>
      <c r="BQ8" s="563"/>
      <c r="BR8" s="563"/>
      <c r="BS8" s="563"/>
      <c r="BT8" s="563"/>
      <c r="BU8" s="563"/>
      <c r="BV8" s="563"/>
      <c r="BW8" s="563"/>
      <c r="BX8" s="563"/>
      <c r="BY8" s="563"/>
      <c r="BZ8" s="563"/>
      <c r="CA8" s="563"/>
      <c r="CB8" s="563"/>
      <c r="CC8" s="563"/>
    </row>
    <row r="9" spans="1:81" s="564" customFormat="1">
      <c r="A9" s="562" t="s">
        <v>411</v>
      </c>
      <c r="B9" s="565">
        <f>IF(B27=0,0,MAX(B27,-B7))</f>
        <v>0</v>
      </c>
      <c r="C9" s="565">
        <f>IF(C27=0,0,MAX(C27,-C7))</f>
        <v>-29985941.690000001</v>
      </c>
      <c r="D9" s="565">
        <f>IF(D27=0,0,MAX(D27,-D7))</f>
        <v>101672483.83</v>
      </c>
      <c r="E9" s="565">
        <f t="shared" ref="E9:L9" si="4">IF(E27=0,0,MAX(E27,-E7))</f>
        <v>122743941.17</v>
      </c>
      <c r="F9" s="565">
        <f t="shared" si="4"/>
        <v>133621519.27</v>
      </c>
      <c r="G9" s="565">
        <f t="shared" si="4"/>
        <v>144029677.25999999</v>
      </c>
      <c r="H9" s="565">
        <f t="shared" si="4"/>
        <v>155121917</v>
      </c>
      <c r="I9" s="565">
        <f t="shared" si="4"/>
        <v>169490737.96000004</v>
      </c>
      <c r="J9" s="565">
        <f t="shared" si="4"/>
        <v>188913286.98000002</v>
      </c>
      <c r="K9" s="565">
        <f t="shared" si="4"/>
        <v>208875187</v>
      </c>
      <c r="L9" s="565">
        <f t="shared" si="4"/>
        <v>745919008.29000008</v>
      </c>
      <c r="M9" s="565"/>
      <c r="N9" s="565"/>
      <c r="O9" s="565"/>
      <c r="P9" s="565"/>
      <c r="Q9" s="565"/>
      <c r="R9" s="565"/>
      <c r="S9" s="565"/>
      <c r="T9" s="565"/>
      <c r="U9" s="565"/>
      <c r="V9" s="565"/>
      <c r="W9" s="565"/>
      <c r="X9" s="565"/>
      <c r="Y9" s="565"/>
      <c r="Z9" s="565"/>
      <c r="AA9" s="565"/>
      <c r="AB9" s="565"/>
      <c r="AC9" s="565"/>
      <c r="AD9" s="565"/>
      <c r="AE9" s="565"/>
      <c r="AF9" s="565"/>
      <c r="AG9" s="565"/>
      <c r="AH9" s="565"/>
      <c r="AI9" s="565"/>
      <c r="AJ9" s="565"/>
      <c r="AK9" s="565"/>
      <c r="AL9" s="565"/>
      <c r="AM9" s="565"/>
      <c r="AN9" s="565"/>
      <c r="AO9" s="565"/>
      <c r="AP9" s="565"/>
      <c r="AQ9" s="565"/>
      <c r="AR9" s="565"/>
      <c r="AS9" s="565"/>
      <c r="AT9" s="565"/>
      <c r="AU9" s="565"/>
      <c r="AV9" s="565"/>
      <c r="AW9" s="565"/>
      <c r="AX9" s="565"/>
      <c r="AY9" s="565"/>
      <c r="AZ9" s="565"/>
      <c r="BA9" s="565"/>
      <c r="BB9" s="565"/>
      <c r="BC9" s="565"/>
      <c r="BD9" s="565"/>
      <c r="BE9" s="565"/>
      <c r="BF9" s="565"/>
      <c r="BG9" s="565"/>
      <c r="BH9" s="565"/>
      <c r="BI9" s="565"/>
      <c r="BJ9" s="565"/>
      <c r="BK9" s="565"/>
      <c r="BL9" s="565"/>
      <c r="BM9" s="565"/>
      <c r="BN9" s="565"/>
      <c r="BO9" s="565"/>
      <c r="BP9" s="565"/>
      <c r="BQ9" s="565"/>
      <c r="BR9" s="565"/>
      <c r="BS9" s="565"/>
      <c r="BT9" s="565"/>
      <c r="BU9" s="565"/>
      <c r="BV9" s="565"/>
      <c r="BW9" s="565"/>
      <c r="BX9" s="565"/>
      <c r="BY9" s="565"/>
      <c r="BZ9" s="565"/>
      <c r="CA9" s="565"/>
      <c r="CB9" s="565"/>
      <c r="CC9" s="565"/>
    </row>
    <row r="10" spans="1:81" s="568" customFormat="1">
      <c r="A10" s="566" t="s">
        <v>391</v>
      </c>
      <c r="B10" s="567">
        <f>SUM(B7:B9)</f>
        <v>29985941.690000001</v>
      </c>
      <c r="C10" s="567">
        <f>SUM(C7:C9)</f>
        <v>-101672483.83</v>
      </c>
      <c r="D10" s="567">
        <f>SUM(D7:D9)</f>
        <v>-122743941.17</v>
      </c>
      <c r="E10" s="567">
        <f t="shared" ref="E10:L10" si="5">SUM(E7:E9)</f>
        <v>-133621519.27</v>
      </c>
      <c r="F10" s="567">
        <f t="shared" si="5"/>
        <v>-144029677.25999999</v>
      </c>
      <c r="G10" s="567">
        <f t="shared" si="5"/>
        <v>-155121917</v>
      </c>
      <c r="H10" s="567">
        <f t="shared" si="5"/>
        <v>-169490737.96000004</v>
      </c>
      <c r="I10" s="567">
        <f t="shared" si="5"/>
        <v>-188913286.98000002</v>
      </c>
      <c r="J10" s="567">
        <f t="shared" si="5"/>
        <v>-208875187</v>
      </c>
      <c r="K10" s="567">
        <f t="shared" si="5"/>
        <v>-745919008.29000008</v>
      </c>
      <c r="L10" s="567">
        <f t="shared" si="5"/>
        <v>-770903635.49000013</v>
      </c>
      <c r="M10" s="567"/>
      <c r="N10" s="567"/>
      <c r="O10" s="567"/>
      <c r="P10" s="567"/>
      <c r="Q10" s="567"/>
      <c r="R10" s="567"/>
      <c r="S10" s="567"/>
      <c r="T10" s="567"/>
      <c r="U10" s="567"/>
      <c r="V10" s="567"/>
      <c r="W10" s="567"/>
      <c r="X10" s="567"/>
      <c r="Y10" s="567"/>
      <c r="Z10" s="567"/>
      <c r="AA10" s="567"/>
      <c r="AB10" s="567"/>
      <c r="AC10" s="567"/>
      <c r="AD10" s="567"/>
      <c r="AE10" s="567"/>
      <c r="AF10" s="567"/>
      <c r="AG10" s="567"/>
      <c r="AH10" s="567"/>
      <c r="AI10" s="567"/>
      <c r="AJ10" s="567"/>
      <c r="AK10" s="567"/>
      <c r="AL10" s="567"/>
      <c r="AM10" s="567"/>
      <c r="AN10" s="567"/>
      <c r="AO10" s="567"/>
      <c r="AP10" s="567"/>
      <c r="AQ10" s="567"/>
      <c r="AR10" s="567"/>
      <c r="AS10" s="567"/>
      <c r="AT10" s="567"/>
      <c r="AU10" s="567"/>
      <c r="AV10" s="567"/>
      <c r="AW10" s="567"/>
      <c r="AX10" s="567"/>
      <c r="AY10" s="567"/>
      <c r="AZ10" s="567"/>
      <c r="BA10" s="567"/>
      <c r="BB10" s="567"/>
      <c r="BC10" s="567"/>
      <c r="BD10" s="567"/>
      <c r="BE10" s="567"/>
      <c r="BF10" s="567"/>
      <c r="BG10" s="567"/>
      <c r="BH10" s="567"/>
      <c r="BI10" s="567"/>
      <c r="BJ10" s="567"/>
      <c r="BK10" s="567"/>
      <c r="BL10" s="567"/>
      <c r="BM10" s="567"/>
      <c r="BN10" s="567"/>
      <c r="BO10" s="567"/>
      <c r="BP10" s="567"/>
      <c r="BQ10" s="567"/>
      <c r="BR10" s="567"/>
      <c r="BS10" s="567"/>
      <c r="BT10" s="567"/>
      <c r="BU10" s="567"/>
      <c r="BV10" s="567"/>
      <c r="BW10" s="567"/>
      <c r="BX10" s="567"/>
      <c r="BY10" s="567"/>
      <c r="BZ10" s="567"/>
      <c r="CA10" s="567"/>
      <c r="CB10" s="567"/>
      <c r="CC10" s="567"/>
    </row>
    <row r="11" spans="1:81" s="256" customFormat="1">
      <c r="C11" s="564"/>
      <c r="D11" s="564"/>
      <c r="E11" s="564"/>
      <c r="F11" s="564"/>
      <c r="G11" s="564"/>
      <c r="H11" s="564"/>
      <c r="I11" s="564"/>
      <c r="J11" s="564"/>
      <c r="K11" s="564"/>
      <c r="L11" s="564"/>
      <c r="M11" s="564"/>
      <c r="N11" s="564"/>
      <c r="O11" s="564"/>
      <c r="P11" s="564"/>
      <c r="Q11" s="564"/>
      <c r="R11" s="564"/>
      <c r="S11" s="564"/>
      <c r="T11" s="564"/>
      <c r="U11" s="564"/>
      <c r="V11" s="564"/>
      <c r="W11" s="564"/>
      <c r="X11" s="564"/>
      <c r="Y11" s="564"/>
      <c r="Z11" s="564"/>
      <c r="AA11" s="564"/>
      <c r="AB11" s="564"/>
      <c r="AC11" s="564"/>
      <c r="AD11" s="564"/>
      <c r="AE11" s="564"/>
      <c r="AF11" s="564"/>
      <c r="AG11" s="564"/>
      <c r="AH11" s="564"/>
      <c r="AI11" s="564"/>
      <c r="AJ11" s="564"/>
      <c r="AK11" s="564"/>
      <c r="AL11" s="564"/>
      <c r="AM11" s="564"/>
      <c r="AN11" s="564"/>
      <c r="AO11" s="564"/>
      <c r="AP11" s="564"/>
      <c r="AQ11" s="564"/>
      <c r="AR11" s="564"/>
      <c r="AS11" s="564"/>
      <c r="AT11" s="564"/>
      <c r="AU11" s="564"/>
      <c r="AV11" s="564"/>
      <c r="AW11" s="564"/>
      <c r="AX11" s="564"/>
      <c r="AY11" s="564"/>
    </row>
    <row r="12" spans="1:81" s="256" customFormat="1">
      <c r="A12" s="569" t="s">
        <v>399</v>
      </c>
      <c r="B12" s="561">
        <f>B5</f>
        <v>44043</v>
      </c>
      <c r="C12" s="561">
        <f>C5</f>
        <v>44074</v>
      </c>
      <c r="D12" s="561">
        <f>D5</f>
        <v>44104</v>
      </c>
      <c r="E12" s="561">
        <f t="shared" ref="E12:L12" si="6">E5</f>
        <v>44135</v>
      </c>
      <c r="F12" s="561">
        <f t="shared" si="6"/>
        <v>44165</v>
      </c>
      <c r="G12" s="561">
        <f t="shared" si="6"/>
        <v>44196</v>
      </c>
      <c r="H12" s="561">
        <f t="shared" si="6"/>
        <v>44227</v>
      </c>
      <c r="I12" s="561">
        <f t="shared" si="6"/>
        <v>44255</v>
      </c>
      <c r="J12" s="561">
        <f t="shared" si="6"/>
        <v>44286</v>
      </c>
      <c r="K12" s="561">
        <f t="shared" si="6"/>
        <v>44316</v>
      </c>
      <c r="L12" s="561">
        <f t="shared" si="6"/>
        <v>44347</v>
      </c>
      <c r="M12" s="561"/>
      <c r="N12" s="561"/>
      <c r="O12" s="561"/>
      <c r="P12" s="561"/>
      <c r="Q12" s="561"/>
      <c r="R12" s="561"/>
      <c r="S12" s="561"/>
      <c r="T12" s="561"/>
      <c r="U12" s="561"/>
      <c r="V12" s="561"/>
      <c r="W12" s="561"/>
      <c r="X12" s="561"/>
      <c r="Y12" s="561"/>
      <c r="Z12" s="561"/>
      <c r="AA12" s="561"/>
      <c r="AB12" s="561"/>
      <c r="AC12" s="561"/>
      <c r="AD12" s="561"/>
      <c r="AE12" s="561"/>
      <c r="AF12" s="561"/>
      <c r="AG12" s="561"/>
      <c r="AH12" s="561"/>
      <c r="AI12" s="561"/>
      <c r="AJ12" s="561"/>
      <c r="AK12" s="561"/>
      <c r="AL12" s="561"/>
      <c r="AM12" s="561"/>
      <c r="AN12" s="561"/>
      <c r="AO12" s="561"/>
      <c r="AP12" s="561"/>
      <c r="AQ12" s="561"/>
      <c r="AR12" s="561"/>
      <c r="AS12" s="561"/>
      <c r="AT12" s="561"/>
      <c r="AU12" s="561"/>
      <c r="AV12" s="561"/>
      <c r="AW12" s="561"/>
      <c r="AX12" s="561"/>
      <c r="AY12" s="561"/>
      <c r="AZ12" s="561"/>
      <c r="BA12" s="561"/>
      <c r="BB12" s="561"/>
      <c r="BC12" s="561"/>
      <c r="BD12" s="561"/>
      <c r="BE12" s="561"/>
      <c r="BF12" s="561"/>
      <c r="BG12" s="561"/>
      <c r="BH12" s="561"/>
      <c r="BI12" s="561"/>
      <c r="BJ12" s="561"/>
      <c r="BK12" s="561"/>
      <c r="BL12" s="561"/>
      <c r="BM12" s="561"/>
      <c r="BN12" s="561"/>
      <c r="BO12" s="561"/>
      <c r="BP12" s="561"/>
      <c r="BQ12" s="561"/>
      <c r="BR12" s="561"/>
      <c r="BS12" s="561"/>
      <c r="BT12" s="561"/>
      <c r="BU12" s="561"/>
      <c r="BV12" s="561"/>
      <c r="BW12" s="561"/>
      <c r="BX12" s="561"/>
      <c r="BY12" s="561"/>
      <c r="BZ12" s="561"/>
      <c r="CA12" s="561"/>
      <c r="CB12" s="561"/>
      <c r="CC12" s="561"/>
    </row>
    <row r="13" spans="1:81" s="256" customFormat="1">
      <c r="A13" s="562" t="s">
        <v>392</v>
      </c>
      <c r="B13" s="562">
        <v>0</v>
      </c>
      <c r="C13" s="570">
        <v>0</v>
      </c>
      <c r="D13" s="570">
        <f>C17</f>
        <v>0</v>
      </c>
      <c r="E13" s="570">
        <f t="shared" ref="E13:L13" si="7">D17</f>
        <v>0</v>
      </c>
      <c r="F13" s="570">
        <f t="shared" si="7"/>
        <v>0</v>
      </c>
      <c r="G13" s="570">
        <f t="shared" si="7"/>
        <v>0</v>
      </c>
      <c r="H13" s="570">
        <f t="shared" si="7"/>
        <v>0</v>
      </c>
      <c r="I13" s="570">
        <f t="shared" si="7"/>
        <v>0</v>
      </c>
      <c r="J13" s="570">
        <f t="shared" si="7"/>
        <v>0</v>
      </c>
      <c r="K13" s="570">
        <f t="shared" si="7"/>
        <v>0</v>
      </c>
      <c r="L13" s="570">
        <f t="shared" si="7"/>
        <v>0</v>
      </c>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570"/>
      <c r="AV13" s="570"/>
      <c r="AW13" s="570"/>
      <c r="AX13" s="570"/>
      <c r="AY13" s="570"/>
      <c r="AZ13" s="570"/>
      <c r="BA13" s="570"/>
      <c r="BB13" s="570"/>
      <c r="BC13" s="570"/>
      <c r="BD13" s="570"/>
      <c r="BE13" s="570"/>
      <c r="BF13" s="570"/>
      <c r="BG13" s="570"/>
      <c r="BH13" s="570"/>
      <c r="BI13" s="570"/>
      <c r="BJ13" s="570"/>
      <c r="BK13" s="570"/>
      <c r="BL13" s="570"/>
      <c r="BM13" s="570"/>
      <c r="BN13" s="570"/>
      <c r="BO13" s="570"/>
      <c r="BP13" s="570"/>
      <c r="BQ13" s="570"/>
      <c r="BR13" s="570"/>
      <c r="BS13" s="570"/>
      <c r="BT13" s="570"/>
      <c r="BU13" s="570"/>
      <c r="BV13" s="570"/>
      <c r="BW13" s="570"/>
      <c r="BX13" s="570"/>
      <c r="BY13" s="570"/>
      <c r="BZ13" s="570"/>
      <c r="CA13" s="570"/>
      <c r="CB13" s="570"/>
      <c r="CC13" s="570"/>
    </row>
    <row r="14" spans="1:81" s="256" customFormat="1">
      <c r="A14" s="562" t="s">
        <v>412</v>
      </c>
      <c r="B14" s="570">
        <f>B37</f>
        <v>29985941.690000001</v>
      </c>
      <c r="C14" s="570">
        <f>C37</f>
        <v>254502.86</v>
      </c>
      <c r="D14" s="570">
        <f>D37</f>
        <v>1199774.0899999999</v>
      </c>
      <c r="E14" s="570">
        <f t="shared" ref="E14:L14" si="8">E37</f>
        <v>-430756.02</v>
      </c>
      <c r="F14" s="570">
        <f t="shared" si="8"/>
        <v>134722.90999999992</v>
      </c>
      <c r="G14" s="570">
        <f t="shared" si="8"/>
        <v>-399835.17000000004</v>
      </c>
      <c r="H14" s="570">
        <f t="shared" si="8"/>
        <v>-20710.859999999986</v>
      </c>
      <c r="I14" s="570">
        <f t="shared" si="8"/>
        <v>458759.6</v>
      </c>
      <c r="J14" s="570">
        <f t="shared" si="8"/>
        <v>-722843.04</v>
      </c>
      <c r="K14" s="570">
        <f t="shared" si="8"/>
        <v>-647222.84</v>
      </c>
      <c r="L14" s="570">
        <f t="shared" si="8"/>
        <v>-664077.21</v>
      </c>
      <c r="M14" s="570"/>
      <c r="N14" s="570"/>
      <c r="O14" s="570"/>
      <c r="P14" s="570"/>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570"/>
      <c r="AV14" s="570"/>
      <c r="AW14" s="570"/>
      <c r="AX14" s="570"/>
      <c r="AY14" s="570"/>
      <c r="AZ14" s="570"/>
      <c r="BA14" s="570"/>
      <c r="BB14" s="570"/>
      <c r="BC14" s="570"/>
      <c r="BD14" s="570"/>
      <c r="BE14" s="570"/>
      <c r="BF14" s="570"/>
      <c r="BG14" s="570"/>
      <c r="BH14" s="570"/>
      <c r="BI14" s="570"/>
      <c r="BJ14" s="570"/>
      <c r="BK14" s="570"/>
      <c r="BL14" s="570"/>
      <c r="BM14" s="570"/>
      <c r="BN14" s="570"/>
      <c r="BO14" s="570"/>
      <c r="BP14" s="570"/>
      <c r="BQ14" s="570"/>
      <c r="BR14" s="570"/>
      <c r="BS14" s="570"/>
      <c r="BT14" s="570"/>
      <c r="BU14" s="570"/>
      <c r="BV14" s="570"/>
      <c r="BW14" s="570"/>
      <c r="BX14" s="570"/>
      <c r="BY14" s="570"/>
      <c r="BZ14" s="570"/>
      <c r="CA14" s="570"/>
      <c r="CB14" s="570"/>
      <c r="CC14" s="570"/>
    </row>
    <row r="15" spans="1:81" s="256" customFormat="1">
      <c r="A15" s="256" t="s">
        <v>411</v>
      </c>
      <c r="B15" s="570">
        <f>IF(B27=0,0,B27-B9)</f>
        <v>0</v>
      </c>
      <c r="C15" s="570">
        <f>IF(C27=0,0,C27-C9)</f>
        <v>-101926986.69</v>
      </c>
      <c r="D15" s="570">
        <f>IF(D27=0,0,D27-D9)</f>
        <v>-123943715.25999999</v>
      </c>
      <c r="E15" s="570">
        <f t="shared" ref="E15:L15" si="9">IF(E27=0,0,E27-E9)</f>
        <v>-133190763.25</v>
      </c>
      <c r="F15" s="570">
        <f t="shared" si="9"/>
        <v>-144164400.16999999</v>
      </c>
      <c r="G15" s="570">
        <f t="shared" si="9"/>
        <v>-154722081.82999998</v>
      </c>
      <c r="H15" s="570">
        <f t="shared" si="9"/>
        <v>-169470027.09999999</v>
      </c>
      <c r="I15" s="570">
        <f t="shared" si="9"/>
        <v>-189372046.58000004</v>
      </c>
      <c r="J15" s="570">
        <f t="shared" si="9"/>
        <v>-208152343.96000001</v>
      </c>
      <c r="K15" s="570">
        <f t="shared" si="9"/>
        <v>-745271785.45000005</v>
      </c>
      <c r="L15" s="570">
        <f t="shared" si="9"/>
        <v>-770239558.28000009</v>
      </c>
      <c r="M15" s="570"/>
      <c r="N15" s="570"/>
      <c r="O15" s="570"/>
      <c r="P15" s="570"/>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570"/>
      <c r="AV15" s="570"/>
      <c r="AW15" s="570"/>
      <c r="AX15" s="570"/>
      <c r="AY15" s="570"/>
      <c r="AZ15" s="570"/>
      <c r="BA15" s="570"/>
      <c r="BB15" s="570"/>
      <c r="BC15" s="570"/>
      <c r="BD15" s="570"/>
      <c r="BE15" s="570"/>
      <c r="BF15" s="570"/>
      <c r="BG15" s="570"/>
      <c r="BH15" s="570"/>
      <c r="BI15" s="570"/>
      <c r="BJ15" s="570"/>
      <c r="BK15" s="570"/>
      <c r="BL15" s="570"/>
      <c r="BM15" s="570"/>
      <c r="BN15" s="570"/>
      <c r="BO15" s="570"/>
      <c r="BP15" s="570"/>
      <c r="BQ15" s="570"/>
      <c r="BR15" s="570"/>
      <c r="BS15" s="570"/>
      <c r="BT15" s="570"/>
      <c r="BU15" s="570"/>
      <c r="BV15" s="570"/>
      <c r="BW15" s="570"/>
      <c r="BX15" s="570"/>
      <c r="BY15" s="570"/>
      <c r="BZ15" s="570"/>
      <c r="CA15" s="570"/>
      <c r="CB15" s="570"/>
      <c r="CC15" s="570"/>
    </row>
    <row r="16" spans="1:81" s="256" customFormat="1">
      <c r="A16" s="562" t="s">
        <v>282</v>
      </c>
      <c r="B16" s="563">
        <f>-SUM(B13:B15)</f>
        <v>-29985941.690000001</v>
      </c>
      <c r="C16" s="563">
        <f>-SUM(C13:C15)</f>
        <v>101672483.83</v>
      </c>
      <c r="D16" s="563">
        <f>-SUM(D13:D15)</f>
        <v>122743941.16999999</v>
      </c>
      <c r="E16" s="563">
        <f t="shared" ref="E16:L16" si="10">-SUM(E13:E15)</f>
        <v>133621519.27</v>
      </c>
      <c r="F16" s="563">
        <f t="shared" si="10"/>
        <v>144029677.25999999</v>
      </c>
      <c r="G16" s="563">
        <f t="shared" si="10"/>
        <v>155121916.99999997</v>
      </c>
      <c r="H16" s="563">
        <f t="shared" si="10"/>
        <v>169490737.96000001</v>
      </c>
      <c r="I16" s="563">
        <f t="shared" si="10"/>
        <v>188913286.98000005</v>
      </c>
      <c r="J16" s="563">
        <f t="shared" si="10"/>
        <v>208875187</v>
      </c>
      <c r="K16" s="563">
        <f t="shared" si="10"/>
        <v>745919008.29000008</v>
      </c>
      <c r="L16" s="563">
        <f t="shared" si="10"/>
        <v>770903635.49000013</v>
      </c>
      <c r="M16" s="563"/>
      <c r="N16" s="563"/>
      <c r="O16" s="563"/>
      <c r="P16" s="563"/>
      <c r="Q16" s="563"/>
      <c r="R16" s="563"/>
      <c r="S16" s="563"/>
      <c r="T16" s="563"/>
      <c r="U16" s="563"/>
      <c r="V16" s="563"/>
      <c r="W16" s="563"/>
      <c r="X16" s="563"/>
      <c r="Y16" s="563"/>
      <c r="Z16" s="563"/>
      <c r="AA16" s="563"/>
      <c r="AB16" s="563"/>
      <c r="AC16" s="563"/>
      <c r="AD16" s="563"/>
      <c r="AE16" s="563"/>
      <c r="AF16" s="563"/>
      <c r="AG16" s="563"/>
      <c r="AH16" s="563"/>
      <c r="AI16" s="563"/>
      <c r="AJ16" s="563"/>
      <c r="AK16" s="563"/>
      <c r="AL16" s="563"/>
      <c r="AM16" s="563"/>
      <c r="AN16" s="563"/>
      <c r="AO16" s="563"/>
      <c r="AP16" s="563"/>
      <c r="AQ16" s="563"/>
      <c r="AR16" s="563"/>
      <c r="AS16" s="563"/>
      <c r="AT16" s="563"/>
      <c r="AU16" s="563"/>
      <c r="AV16" s="563"/>
      <c r="AW16" s="563"/>
      <c r="AX16" s="563"/>
      <c r="AY16" s="563"/>
      <c r="AZ16" s="563"/>
      <c r="BA16" s="563"/>
      <c r="BB16" s="563"/>
      <c r="BC16" s="563"/>
      <c r="BD16" s="563"/>
      <c r="BE16" s="563"/>
      <c r="BF16" s="563"/>
      <c r="BG16" s="563"/>
      <c r="BH16" s="563"/>
      <c r="BI16" s="563"/>
      <c r="BJ16" s="563"/>
      <c r="BK16" s="563"/>
      <c r="BL16" s="563"/>
      <c r="BM16" s="563"/>
      <c r="BN16" s="563"/>
      <c r="BO16" s="563"/>
      <c r="BP16" s="563"/>
      <c r="BQ16" s="563"/>
      <c r="BR16" s="563"/>
      <c r="BS16" s="563"/>
      <c r="BT16" s="563"/>
      <c r="BU16" s="563"/>
      <c r="BV16" s="563"/>
      <c r="BW16" s="563"/>
      <c r="BX16" s="563"/>
      <c r="BY16" s="563"/>
      <c r="BZ16" s="563"/>
      <c r="CA16" s="563"/>
      <c r="CB16" s="563"/>
      <c r="CC16" s="563"/>
    </row>
    <row r="17" spans="1:81" s="256" customFormat="1">
      <c r="A17" s="569" t="s">
        <v>399</v>
      </c>
      <c r="B17" s="567">
        <f>SUM(B13:B16)</f>
        <v>0</v>
      </c>
      <c r="C17" s="567">
        <f>SUM(C13:C16)</f>
        <v>0</v>
      </c>
      <c r="D17" s="567">
        <f>SUM(D13:D16)</f>
        <v>0</v>
      </c>
      <c r="E17" s="567">
        <f t="shared" ref="E17:L17" si="11">SUM(E13:E16)</f>
        <v>0</v>
      </c>
      <c r="F17" s="567">
        <f t="shared" si="11"/>
        <v>0</v>
      </c>
      <c r="G17" s="567">
        <f t="shared" si="11"/>
        <v>0</v>
      </c>
      <c r="H17" s="567">
        <f t="shared" si="11"/>
        <v>0</v>
      </c>
      <c r="I17" s="567">
        <f t="shared" si="11"/>
        <v>0</v>
      </c>
      <c r="J17" s="567">
        <f t="shared" si="11"/>
        <v>0</v>
      </c>
      <c r="K17" s="567">
        <f t="shared" si="11"/>
        <v>0</v>
      </c>
      <c r="L17" s="567">
        <f t="shared" si="11"/>
        <v>0</v>
      </c>
      <c r="M17" s="567"/>
      <c r="N17" s="567"/>
      <c r="O17" s="567"/>
      <c r="P17" s="567"/>
      <c r="Q17" s="567"/>
      <c r="R17" s="567"/>
      <c r="S17" s="567"/>
      <c r="T17" s="567"/>
      <c r="U17" s="567"/>
      <c r="V17" s="567"/>
      <c r="W17" s="567"/>
      <c r="X17" s="567"/>
      <c r="Y17" s="567"/>
      <c r="Z17" s="567"/>
      <c r="AA17" s="567"/>
      <c r="AB17" s="567"/>
      <c r="AC17" s="567"/>
      <c r="AD17" s="567"/>
      <c r="AE17" s="567"/>
      <c r="AF17" s="567"/>
      <c r="AG17" s="567"/>
      <c r="AH17" s="567"/>
      <c r="AI17" s="567"/>
      <c r="AJ17" s="567"/>
      <c r="AK17" s="567"/>
      <c r="AL17" s="567"/>
      <c r="AM17" s="567"/>
      <c r="AN17" s="567"/>
      <c r="AO17" s="567"/>
      <c r="AP17" s="567"/>
      <c r="AQ17" s="567"/>
      <c r="AR17" s="567"/>
      <c r="AS17" s="567"/>
      <c r="AT17" s="567"/>
      <c r="AU17" s="567"/>
      <c r="AV17" s="567"/>
      <c r="AW17" s="567"/>
      <c r="AX17" s="567"/>
      <c r="AY17" s="567"/>
      <c r="AZ17" s="567"/>
      <c r="BA17" s="567"/>
      <c r="BB17" s="567"/>
      <c r="BC17" s="567"/>
      <c r="BD17" s="567"/>
      <c r="BE17" s="567"/>
      <c r="BF17" s="567"/>
      <c r="BG17" s="567"/>
      <c r="BH17" s="567"/>
      <c r="BI17" s="567"/>
      <c r="BJ17" s="567"/>
      <c r="BK17" s="567"/>
      <c r="BL17" s="567"/>
      <c r="BM17" s="567"/>
      <c r="BN17" s="567"/>
      <c r="BO17" s="567"/>
      <c r="BP17" s="567"/>
      <c r="BQ17" s="567"/>
      <c r="BR17" s="567"/>
      <c r="BS17" s="567"/>
      <c r="BT17" s="567"/>
      <c r="BU17" s="567"/>
      <c r="BV17" s="567"/>
      <c r="BW17" s="567"/>
      <c r="BX17" s="567"/>
      <c r="BY17" s="567"/>
      <c r="BZ17" s="567"/>
      <c r="CA17" s="567"/>
      <c r="CB17" s="567"/>
      <c r="CC17" s="567"/>
    </row>
    <row r="18" spans="1:81" s="564" customFormat="1">
      <c r="C18" s="571"/>
      <c r="D18" s="571"/>
      <c r="E18" s="571"/>
      <c r="F18" s="571"/>
      <c r="G18" s="571"/>
      <c r="H18" s="571"/>
      <c r="I18" s="571"/>
      <c r="J18" s="571"/>
      <c r="K18" s="571"/>
      <c r="L18" s="571"/>
      <c r="M18" s="571"/>
      <c r="N18" s="571"/>
      <c r="O18" s="571"/>
      <c r="P18" s="571"/>
      <c r="Q18" s="571"/>
      <c r="R18" s="571"/>
      <c r="S18" s="571"/>
      <c r="T18" s="571"/>
      <c r="U18" s="571"/>
      <c r="V18" s="571"/>
      <c r="W18" s="571"/>
      <c r="X18" s="571"/>
      <c r="Y18" s="571"/>
      <c r="Z18" s="571"/>
      <c r="AA18" s="571"/>
      <c r="AB18" s="571"/>
      <c r="AC18" s="571"/>
      <c r="AD18" s="571"/>
      <c r="AE18" s="571"/>
      <c r="AF18" s="571"/>
      <c r="AG18" s="571"/>
      <c r="AH18" s="571"/>
      <c r="AI18" s="571"/>
      <c r="AJ18" s="571"/>
      <c r="AK18" s="571"/>
      <c r="AL18" s="571"/>
      <c r="AM18" s="571"/>
      <c r="AN18" s="571"/>
      <c r="AO18" s="571"/>
      <c r="AP18" s="571"/>
      <c r="AQ18" s="571"/>
      <c r="AR18" s="571"/>
      <c r="AS18" s="571"/>
      <c r="AT18" s="571"/>
      <c r="AU18" s="571"/>
      <c r="AV18" s="571"/>
      <c r="AW18" s="571"/>
      <c r="AX18" s="571"/>
      <c r="AY18" s="571"/>
    </row>
    <row r="19" spans="1:81" s="575" customFormat="1" ht="14.4">
      <c r="A19" s="572" t="s">
        <v>425</v>
      </c>
      <c r="B19" s="572"/>
      <c r="C19" s="573">
        <v>0</v>
      </c>
      <c r="D19" s="574">
        <f>C17+C10</f>
        <v>-101672483.83</v>
      </c>
      <c r="E19" s="574">
        <f t="shared" ref="E19:L19" si="12">D17+D10</f>
        <v>-122743941.17</v>
      </c>
      <c r="F19" s="574">
        <f t="shared" si="12"/>
        <v>-133621519.27</v>
      </c>
      <c r="G19" s="574">
        <f t="shared" si="12"/>
        <v>-144029677.25999999</v>
      </c>
      <c r="H19" s="574">
        <f t="shared" si="12"/>
        <v>-155121917</v>
      </c>
      <c r="I19" s="574">
        <f t="shared" si="12"/>
        <v>-169490737.96000004</v>
      </c>
      <c r="J19" s="574">
        <f t="shared" si="12"/>
        <v>-188913286.98000002</v>
      </c>
      <c r="K19" s="574">
        <f t="shared" si="12"/>
        <v>-208875187</v>
      </c>
      <c r="L19" s="574">
        <f t="shared" si="12"/>
        <v>-745919008.29000008</v>
      </c>
      <c r="M19" s="574"/>
      <c r="N19" s="574"/>
      <c r="O19" s="574"/>
      <c r="P19" s="574"/>
      <c r="Q19" s="574"/>
      <c r="R19" s="574"/>
      <c r="S19" s="574"/>
      <c r="T19" s="574"/>
      <c r="U19" s="574"/>
      <c r="V19" s="574"/>
      <c r="W19" s="574"/>
      <c r="X19" s="574"/>
      <c r="Y19" s="574"/>
      <c r="Z19" s="574"/>
      <c r="AA19" s="574"/>
      <c r="AB19" s="574"/>
      <c r="AC19" s="574"/>
      <c r="AD19" s="574"/>
      <c r="AE19" s="574"/>
      <c r="AF19" s="574"/>
      <c r="AG19" s="574"/>
      <c r="AH19" s="574"/>
      <c r="AI19" s="574"/>
      <c r="AJ19" s="574"/>
      <c r="AK19" s="574"/>
      <c r="AL19" s="574"/>
      <c r="AM19" s="574"/>
      <c r="AN19" s="574"/>
      <c r="AO19" s="574"/>
      <c r="AP19" s="574"/>
      <c r="AQ19" s="574"/>
      <c r="AR19" s="574"/>
      <c r="AS19" s="574"/>
      <c r="AT19" s="574"/>
      <c r="AU19" s="574"/>
      <c r="AV19" s="574"/>
      <c r="AW19" s="574"/>
      <c r="AX19" s="574"/>
      <c r="AY19" s="574"/>
      <c r="AZ19" s="574"/>
      <c r="BA19" s="574"/>
      <c r="BB19" s="574"/>
      <c r="BC19" s="574"/>
      <c r="BD19" s="574"/>
      <c r="BE19" s="574"/>
      <c r="BF19" s="574"/>
      <c r="BG19" s="574"/>
      <c r="BH19" s="574"/>
      <c r="BI19" s="574"/>
      <c r="BJ19" s="574"/>
      <c r="BK19" s="574"/>
      <c r="BL19" s="574"/>
      <c r="BM19" s="574"/>
      <c r="BN19" s="574"/>
      <c r="BO19" s="574"/>
      <c r="BP19" s="574"/>
      <c r="BQ19" s="574"/>
      <c r="BR19" s="574"/>
      <c r="BS19" s="574"/>
      <c r="BT19" s="574"/>
      <c r="BU19" s="574"/>
      <c r="BV19" s="574"/>
      <c r="BW19" s="574"/>
      <c r="BX19" s="574"/>
      <c r="BY19" s="574"/>
      <c r="BZ19" s="574"/>
      <c r="CA19" s="574"/>
      <c r="CB19" s="574"/>
      <c r="CC19" s="574"/>
    </row>
    <row r="20" spans="1:81" s="564" customFormat="1">
      <c r="C20" s="571"/>
      <c r="D20" s="571"/>
      <c r="E20" s="571"/>
      <c r="F20" s="571"/>
      <c r="G20" s="571"/>
      <c r="H20" s="571"/>
      <c r="I20" s="571"/>
      <c r="J20" s="571"/>
      <c r="K20" s="571"/>
      <c r="L20" s="571"/>
      <c r="M20" s="571"/>
      <c r="N20" s="571"/>
      <c r="O20" s="571"/>
      <c r="P20" s="571"/>
      <c r="Q20" s="571"/>
      <c r="R20" s="571"/>
      <c r="S20" s="571"/>
      <c r="T20" s="571"/>
      <c r="U20" s="571"/>
      <c r="V20" s="571"/>
      <c r="W20" s="571"/>
      <c r="X20" s="571"/>
      <c r="Y20" s="571"/>
      <c r="Z20" s="571"/>
      <c r="AA20" s="571"/>
      <c r="AB20" s="571"/>
      <c r="AC20" s="571"/>
      <c r="AD20" s="571"/>
      <c r="AE20" s="571"/>
      <c r="AF20" s="571"/>
      <c r="AG20" s="571"/>
      <c r="AH20" s="571"/>
      <c r="AI20" s="571"/>
    </row>
    <row r="21" spans="1:81" s="256" customFormat="1">
      <c r="A21" s="576" t="s">
        <v>413</v>
      </c>
      <c r="B21" s="576"/>
      <c r="C21" s="577"/>
      <c r="D21" s="577"/>
      <c r="E21" s="577"/>
      <c r="F21" s="577"/>
      <c r="G21" s="577"/>
      <c r="H21" s="577"/>
      <c r="I21" s="577"/>
      <c r="J21" s="577"/>
      <c r="K21" s="577"/>
      <c r="L21" s="577"/>
      <c r="M21" s="577"/>
      <c r="N21" s="577"/>
      <c r="O21" s="577"/>
      <c r="P21" s="577"/>
      <c r="Q21" s="577"/>
      <c r="R21" s="577"/>
      <c r="S21" s="577"/>
      <c r="T21" s="577"/>
      <c r="U21" s="577"/>
      <c r="V21" s="577"/>
      <c r="W21" s="577"/>
      <c r="X21" s="577"/>
      <c r="Y21" s="577"/>
      <c r="Z21" s="577"/>
      <c r="AA21" s="577"/>
      <c r="AB21" s="577"/>
      <c r="AC21" s="577"/>
      <c r="AD21" s="577"/>
      <c r="AE21" s="577"/>
      <c r="AF21" s="577"/>
      <c r="AG21" s="577"/>
      <c r="AH21" s="577"/>
      <c r="AI21" s="577"/>
    </row>
    <row r="22" spans="1:81" s="256" customFormat="1">
      <c r="A22" s="564" t="s">
        <v>414</v>
      </c>
      <c r="B22" s="563">
        <f>SUM(B7:B8)</f>
        <v>29985941.690000001</v>
      </c>
      <c r="C22" s="563">
        <f>SUM(C7:C8)</f>
        <v>-71686542.140000001</v>
      </c>
      <c r="D22" s="563">
        <f>SUM(D7:D8)</f>
        <v>-224416425</v>
      </c>
      <c r="E22" s="563">
        <f t="shared" ref="E22:L22" si="13">SUM(E7:E8)</f>
        <v>-256365460.44</v>
      </c>
      <c r="F22" s="563">
        <f t="shared" si="13"/>
        <v>-277651196.52999997</v>
      </c>
      <c r="G22" s="563">
        <f t="shared" si="13"/>
        <v>-299151594.25999999</v>
      </c>
      <c r="H22" s="563">
        <f t="shared" si="13"/>
        <v>-324612654.96000004</v>
      </c>
      <c r="I22" s="563">
        <f t="shared" si="13"/>
        <v>-358404024.94000006</v>
      </c>
      <c r="J22" s="563">
        <f t="shared" si="13"/>
        <v>-397788473.98000002</v>
      </c>
      <c r="K22" s="563">
        <f t="shared" si="13"/>
        <v>-954794195.29000008</v>
      </c>
      <c r="L22" s="563">
        <f t="shared" si="13"/>
        <v>-1516822643.7800002</v>
      </c>
      <c r="M22" s="563"/>
      <c r="N22" s="563"/>
      <c r="O22" s="563"/>
      <c r="P22" s="563"/>
      <c r="Q22" s="563"/>
      <c r="R22" s="563"/>
      <c r="S22" s="563"/>
      <c r="T22" s="563"/>
      <c r="U22" s="563"/>
      <c r="V22" s="563"/>
      <c r="W22" s="563"/>
      <c r="X22" s="563"/>
      <c r="Y22" s="563"/>
      <c r="Z22" s="563"/>
      <c r="AA22" s="563"/>
      <c r="AB22" s="563"/>
      <c r="AC22" s="563"/>
      <c r="AD22" s="563"/>
      <c r="AE22" s="563"/>
      <c r="AF22" s="563"/>
      <c r="AG22" s="563"/>
      <c r="AH22" s="563"/>
      <c r="AI22" s="563"/>
      <c r="AJ22" s="563"/>
      <c r="AK22" s="563"/>
      <c r="AL22" s="563"/>
      <c r="AM22" s="563"/>
      <c r="AN22" s="563"/>
      <c r="AO22" s="563"/>
      <c r="AP22" s="563"/>
      <c r="AQ22" s="563"/>
      <c r="AR22" s="563"/>
      <c r="AS22" s="563"/>
      <c r="AT22" s="563"/>
      <c r="AU22" s="563"/>
      <c r="AV22" s="563"/>
      <c r="AW22" s="563"/>
      <c r="AX22" s="563"/>
      <c r="AY22" s="563"/>
      <c r="AZ22" s="563"/>
      <c r="BA22" s="563"/>
      <c r="BB22" s="563"/>
      <c r="BC22" s="563"/>
      <c r="BD22" s="563"/>
      <c r="BE22" s="563"/>
      <c r="BF22" s="563"/>
      <c r="BG22" s="563"/>
      <c r="BH22" s="563"/>
      <c r="BI22" s="563"/>
      <c r="BJ22" s="563"/>
      <c r="BK22" s="563"/>
      <c r="BL22" s="563"/>
      <c r="BM22" s="563"/>
      <c r="BN22" s="563"/>
      <c r="BO22" s="563"/>
      <c r="BP22" s="563"/>
      <c r="BQ22" s="563"/>
      <c r="BR22" s="563"/>
      <c r="BS22" s="563"/>
      <c r="BT22" s="563"/>
      <c r="BU22" s="563"/>
      <c r="BV22" s="563"/>
      <c r="BW22" s="563"/>
      <c r="BX22" s="563"/>
      <c r="BY22" s="563"/>
      <c r="BZ22" s="563"/>
      <c r="CA22" s="563"/>
      <c r="CB22" s="563"/>
      <c r="CC22" s="563"/>
    </row>
    <row r="23" spans="1:81" s="256" customFormat="1">
      <c r="A23" s="256" t="s">
        <v>415</v>
      </c>
      <c r="B23" s="563">
        <f>B9</f>
        <v>0</v>
      </c>
      <c r="C23" s="563">
        <f>C9</f>
        <v>-29985941.690000001</v>
      </c>
      <c r="D23" s="563">
        <f>D9</f>
        <v>101672483.83</v>
      </c>
      <c r="E23" s="563">
        <f t="shared" ref="E23:L23" si="14">E9</f>
        <v>122743941.17</v>
      </c>
      <c r="F23" s="563">
        <f t="shared" si="14"/>
        <v>133621519.27</v>
      </c>
      <c r="G23" s="563">
        <f t="shared" si="14"/>
        <v>144029677.25999999</v>
      </c>
      <c r="H23" s="563">
        <f t="shared" si="14"/>
        <v>155121917</v>
      </c>
      <c r="I23" s="563">
        <f t="shared" si="14"/>
        <v>169490737.96000004</v>
      </c>
      <c r="J23" s="563">
        <f t="shared" si="14"/>
        <v>188913286.98000002</v>
      </c>
      <c r="K23" s="563">
        <f t="shared" si="14"/>
        <v>208875187</v>
      </c>
      <c r="L23" s="563">
        <f t="shared" si="14"/>
        <v>745919008.29000008</v>
      </c>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3"/>
      <c r="AK23" s="563"/>
      <c r="AL23" s="563"/>
      <c r="AM23" s="563"/>
      <c r="AN23" s="563"/>
      <c r="AO23" s="563"/>
      <c r="AP23" s="563"/>
      <c r="AQ23" s="563"/>
      <c r="AR23" s="563"/>
      <c r="AS23" s="563"/>
      <c r="AT23" s="563"/>
      <c r="AU23" s="563"/>
      <c r="AV23" s="563"/>
      <c r="AW23" s="563"/>
      <c r="AX23" s="563"/>
      <c r="AY23" s="563"/>
      <c r="AZ23" s="563"/>
      <c r="BA23" s="563"/>
      <c r="BB23" s="563"/>
      <c r="BC23" s="563"/>
      <c r="BD23" s="563"/>
      <c r="BE23" s="563"/>
      <c r="BF23" s="563"/>
      <c r="BG23" s="563"/>
      <c r="BH23" s="563"/>
      <c r="BI23" s="563"/>
      <c r="BJ23" s="563"/>
      <c r="BK23" s="563"/>
      <c r="BL23" s="563"/>
      <c r="BM23" s="563"/>
      <c r="BN23" s="563"/>
      <c r="BO23" s="563"/>
      <c r="BP23" s="563"/>
      <c r="BQ23" s="563"/>
      <c r="BR23" s="563"/>
      <c r="BS23" s="563"/>
      <c r="BT23" s="563"/>
      <c r="BU23" s="563"/>
      <c r="BV23" s="563"/>
      <c r="BW23" s="563"/>
      <c r="BX23" s="563"/>
      <c r="BY23" s="563"/>
      <c r="BZ23" s="563"/>
      <c r="CA23" s="563"/>
      <c r="CB23" s="563"/>
      <c r="CC23" s="563"/>
    </row>
    <row r="24" spans="1:81" s="576" customFormat="1">
      <c r="A24" s="569" t="s">
        <v>416</v>
      </c>
      <c r="B24" s="567">
        <f>IF(-B23&gt;B22,0,B22+B23)</f>
        <v>29985941.690000001</v>
      </c>
      <c r="C24" s="567">
        <f>IF(-C23&gt;C22,0,C22+C23)</f>
        <v>0</v>
      </c>
      <c r="D24" s="567">
        <f>IF(-D23&gt;D22,0,D22+D23)</f>
        <v>0</v>
      </c>
      <c r="E24" s="567">
        <f t="shared" ref="E24:L24" si="15">IF(-E23&gt;E22,0,E22+E23)</f>
        <v>0</v>
      </c>
      <c r="F24" s="567">
        <f t="shared" si="15"/>
        <v>0</v>
      </c>
      <c r="G24" s="567">
        <f t="shared" si="15"/>
        <v>0</v>
      </c>
      <c r="H24" s="567">
        <f t="shared" si="15"/>
        <v>0</v>
      </c>
      <c r="I24" s="567">
        <f t="shared" si="15"/>
        <v>0</v>
      </c>
      <c r="J24" s="567">
        <f t="shared" si="15"/>
        <v>0</v>
      </c>
      <c r="K24" s="567">
        <f t="shared" si="15"/>
        <v>0</v>
      </c>
      <c r="L24" s="567">
        <f t="shared" si="15"/>
        <v>0</v>
      </c>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7"/>
      <c r="AT24" s="567"/>
      <c r="AU24" s="567"/>
      <c r="AV24" s="567"/>
      <c r="AW24" s="567"/>
      <c r="AX24" s="567"/>
      <c r="AY24" s="567"/>
      <c r="AZ24" s="567"/>
      <c r="BA24" s="567"/>
      <c r="BB24" s="567"/>
      <c r="BC24" s="567"/>
      <c r="BD24" s="567"/>
      <c r="BE24" s="567"/>
      <c r="BF24" s="567"/>
      <c r="BG24" s="567"/>
      <c r="BH24" s="567"/>
      <c r="BI24" s="567"/>
      <c r="BJ24" s="567"/>
      <c r="BK24" s="567"/>
      <c r="BL24" s="567"/>
      <c r="BM24" s="567"/>
      <c r="BN24" s="567"/>
      <c r="BO24" s="567"/>
      <c r="BP24" s="567"/>
      <c r="BQ24" s="567"/>
      <c r="BR24" s="567"/>
      <c r="BS24" s="567"/>
      <c r="BT24" s="567"/>
      <c r="BU24" s="567"/>
      <c r="BV24" s="567"/>
      <c r="BW24" s="567"/>
      <c r="BX24" s="567"/>
      <c r="BY24" s="567"/>
      <c r="BZ24" s="567"/>
      <c r="CA24" s="567"/>
      <c r="CB24" s="567"/>
      <c r="CC24" s="567"/>
    </row>
    <row r="25" spans="1:81" s="254" customFormat="1">
      <c r="C25" s="578"/>
      <c r="D25" s="578"/>
      <c r="E25" s="578"/>
      <c r="F25" s="578"/>
      <c r="G25" s="578"/>
      <c r="H25" s="578"/>
      <c r="I25" s="578"/>
      <c r="J25" s="579"/>
      <c r="K25" s="579"/>
      <c r="L25" s="579"/>
      <c r="M25" s="579"/>
      <c r="N25" s="579"/>
      <c r="O25" s="579"/>
      <c r="P25" s="579"/>
      <c r="Q25" s="579"/>
      <c r="R25" s="579"/>
      <c r="S25" s="579"/>
      <c r="T25" s="579"/>
      <c r="U25" s="579"/>
      <c r="V25" s="579"/>
      <c r="W25" s="579"/>
      <c r="X25" s="579"/>
      <c r="Y25" s="579"/>
      <c r="Z25" s="579"/>
      <c r="AA25" s="579"/>
      <c r="AB25" s="579"/>
      <c r="AC25" s="579"/>
      <c r="AD25" s="579"/>
      <c r="AE25" s="579"/>
      <c r="AF25" s="579"/>
      <c r="AG25" s="579"/>
      <c r="AH25" s="579"/>
      <c r="AI25" s="579"/>
    </row>
    <row r="26" spans="1:81" s="254" customFormat="1">
      <c r="A26" s="255" t="s">
        <v>397</v>
      </c>
      <c r="B26" s="255"/>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row>
    <row r="27" spans="1:81" s="254" customFormat="1">
      <c r="A27" s="254" t="s">
        <v>403</v>
      </c>
      <c r="B27" s="580">
        <f>IFERROR(VLOOKUP(B5,[2]Economic!$J:$K,2,FALSE),0)</f>
        <v>0</v>
      </c>
      <c r="C27" s="580">
        <f>IFERROR(VLOOKUP(C5,[2]Economic!$J:$K,2,FALSE),0)</f>
        <v>-131912928.38</v>
      </c>
      <c r="D27" s="580">
        <f>IFERROR(VLOOKUP(D5,[2]Economic!$J:$K,2,FALSE),0)</f>
        <v>-22271231.43</v>
      </c>
      <c r="E27" s="580">
        <f>IFERROR(VLOOKUP(E5,[2]Economic!$J:$K,2,FALSE),0)</f>
        <v>-10446822.08</v>
      </c>
      <c r="F27" s="580">
        <f>IFERROR(VLOOKUP(F5,[2]Economic!$J:$K,2,FALSE),0)</f>
        <v>-10542880.9</v>
      </c>
      <c r="G27" s="580">
        <f>IFERROR(VLOOKUP(G5,[2]Economic!$J:$K,2,FALSE),0)</f>
        <v>-10692404.57</v>
      </c>
      <c r="H27" s="580">
        <f>IFERROR(VLOOKUP(H5,[2]Economic!$J:$K,2,FALSE),0)</f>
        <v>-14348110.1</v>
      </c>
      <c r="I27" s="580">
        <f>IFERROR(VLOOKUP(I5,[2]Economic!$J:$K,2,FALSE),0)</f>
        <v>-19881308.620000001</v>
      </c>
      <c r="J27" s="580">
        <f>IFERROR(VLOOKUP(J5,[2]Economic!$J:$K,2,FALSE),0)</f>
        <v>-19239056.98</v>
      </c>
      <c r="K27" s="580">
        <f>IFERROR(VLOOKUP(K5,[2]Economic!$J:$K,2,FALSE),0)</f>
        <v>-536396598.44999999</v>
      </c>
      <c r="L27" s="580">
        <f>IFERROR(VLOOKUP(L5,[2]Economic!$J:$K,2,FALSE),0)</f>
        <v>-24320549.989999998</v>
      </c>
      <c r="M27" s="580"/>
      <c r="N27" s="580"/>
      <c r="O27" s="580"/>
      <c r="P27" s="580"/>
      <c r="Q27" s="580"/>
      <c r="R27" s="580"/>
      <c r="S27" s="580"/>
      <c r="T27" s="580"/>
      <c r="U27" s="580"/>
      <c r="V27" s="580"/>
      <c r="W27" s="580"/>
      <c r="X27" s="580"/>
      <c r="Y27" s="580"/>
      <c r="Z27" s="580"/>
      <c r="AA27" s="580"/>
      <c r="AB27" s="580"/>
      <c r="AC27" s="580"/>
      <c r="AD27" s="580"/>
      <c r="AE27" s="580"/>
      <c r="AF27" s="580"/>
      <c r="AG27" s="580"/>
      <c r="AH27" s="580"/>
      <c r="AI27" s="580"/>
      <c r="AJ27" s="580"/>
      <c r="AK27" s="580"/>
      <c r="AL27" s="580"/>
      <c r="AM27" s="580"/>
      <c r="AN27" s="580"/>
      <c r="AO27" s="580"/>
      <c r="AP27" s="580"/>
      <c r="AQ27" s="580"/>
      <c r="AR27" s="580"/>
      <c r="AS27" s="580"/>
      <c r="AT27" s="580"/>
      <c r="AU27" s="580"/>
      <c r="AV27" s="580"/>
      <c r="AW27" s="580"/>
      <c r="AX27" s="580"/>
      <c r="AY27" s="580"/>
      <c r="AZ27" s="580"/>
      <c r="BA27" s="580"/>
      <c r="BB27" s="580"/>
      <c r="BC27" s="580"/>
      <c r="BD27" s="580"/>
      <c r="BE27" s="580"/>
      <c r="BF27" s="580"/>
      <c r="BG27" s="580"/>
      <c r="BH27" s="580"/>
      <c r="BI27" s="580"/>
      <c r="BJ27" s="580"/>
      <c r="BK27" s="580"/>
      <c r="BL27" s="580"/>
      <c r="BM27" s="580"/>
      <c r="BN27" s="580"/>
      <c r="BO27" s="580"/>
      <c r="BP27" s="580"/>
      <c r="BQ27" s="580"/>
      <c r="BR27" s="580"/>
      <c r="BS27" s="580"/>
      <c r="BT27" s="580"/>
      <c r="BU27" s="580"/>
      <c r="BV27" s="580"/>
      <c r="BW27" s="580"/>
      <c r="BX27" s="580"/>
      <c r="BY27" s="580"/>
      <c r="BZ27" s="580"/>
      <c r="CA27" s="580"/>
      <c r="CB27" s="580"/>
      <c r="CC27" s="580"/>
    </row>
    <row r="28" spans="1:81" s="254" customFormat="1">
      <c r="C28" s="579"/>
      <c r="D28" s="579"/>
      <c r="E28" s="579"/>
      <c r="F28" s="579"/>
      <c r="G28" s="579"/>
      <c r="H28" s="579"/>
      <c r="I28" s="579"/>
      <c r="J28" s="579"/>
      <c r="K28" s="579"/>
      <c r="L28" s="579"/>
      <c r="M28" s="579"/>
      <c r="N28" s="579"/>
      <c r="O28" s="579"/>
      <c r="P28" s="579"/>
      <c r="Q28" s="579"/>
      <c r="R28" s="579"/>
      <c r="S28" s="579"/>
      <c r="T28" s="579"/>
      <c r="U28" s="579"/>
      <c r="V28" s="579"/>
      <c r="W28" s="579"/>
      <c r="X28" s="579"/>
      <c r="Y28" s="579"/>
      <c r="Z28" s="579"/>
      <c r="AA28" s="579"/>
      <c r="AB28" s="579"/>
      <c r="AC28" s="579"/>
      <c r="AD28" s="579"/>
      <c r="AE28" s="579"/>
      <c r="AF28" s="579"/>
      <c r="AG28" s="579"/>
      <c r="AH28" s="579"/>
      <c r="AI28" s="579"/>
    </row>
    <row r="29" spans="1:81" s="254" customFormat="1" ht="13.5" customHeight="1">
      <c r="A29" s="255" t="s">
        <v>394</v>
      </c>
      <c r="B29" s="255"/>
      <c r="C29" s="578"/>
      <c r="D29" s="578"/>
      <c r="E29" s="578"/>
      <c r="F29" s="578"/>
      <c r="G29" s="578"/>
      <c r="H29" s="578"/>
      <c r="I29" s="578"/>
      <c r="J29" s="578"/>
      <c r="K29" s="578"/>
      <c r="L29" s="578"/>
      <c r="M29" s="578"/>
      <c r="N29" s="578"/>
      <c r="O29" s="578"/>
      <c r="P29" s="578"/>
      <c r="Q29" s="578"/>
      <c r="R29" s="578"/>
      <c r="S29" s="578"/>
      <c r="T29" s="578"/>
      <c r="U29" s="578"/>
      <c r="V29" s="578"/>
      <c r="W29" s="578"/>
      <c r="X29" s="578"/>
      <c r="Y29" s="578"/>
      <c r="Z29" s="578"/>
      <c r="AA29" s="578"/>
      <c r="AB29" s="578"/>
      <c r="AC29" s="578"/>
      <c r="AD29" s="578"/>
      <c r="AE29" s="578"/>
      <c r="AF29" s="578"/>
      <c r="AG29" s="578"/>
      <c r="AH29" s="578"/>
      <c r="AI29" s="578"/>
    </row>
    <row r="30" spans="1:81" s="254" customFormat="1">
      <c r="A30" s="254" t="s">
        <v>404</v>
      </c>
      <c r="B30" s="580">
        <v>30614992.690000001</v>
      </c>
      <c r="C30" s="580">
        <f>IFERROR(VLOOKUP(C5,#REF!,5,FALSE),0)</f>
        <v>0</v>
      </c>
      <c r="D30" s="580">
        <f>IFERROR(VLOOKUP(D5,#REF!,5,FALSE),0)</f>
        <v>0</v>
      </c>
      <c r="E30" s="580">
        <f>IFERROR(VLOOKUP(E5,#REF!,5,FALSE),0)</f>
        <v>0</v>
      </c>
      <c r="F30" s="580">
        <f>IFERROR(VLOOKUP(F5,#REF!,5,FALSE),0)</f>
        <v>0</v>
      </c>
      <c r="G30" s="580">
        <f>IFERROR(VLOOKUP(G5,#REF!,5,FALSE),0)</f>
        <v>0</v>
      </c>
      <c r="H30" s="580">
        <f>IFERROR(VLOOKUP(H5,#REF!,5,FALSE),0)</f>
        <v>0</v>
      </c>
      <c r="I30" s="580">
        <f>IFERROR(VLOOKUP(I5,#REF!,5,FALSE),0)</f>
        <v>0</v>
      </c>
      <c r="J30" s="580">
        <f>IFERROR(VLOOKUP(J5,#REF!,5,FALSE),0)</f>
        <v>0</v>
      </c>
      <c r="K30" s="580">
        <f>IFERROR(VLOOKUP(K5,#REF!,5,FALSE),0)</f>
        <v>0</v>
      </c>
      <c r="L30" s="580">
        <f>IFERROR(VLOOKUP(L5,#REF!,5,FALSE),0)</f>
        <v>0</v>
      </c>
      <c r="M30" s="580"/>
      <c r="N30" s="580"/>
      <c r="O30" s="580"/>
      <c r="P30" s="580"/>
      <c r="Q30" s="580"/>
      <c r="R30" s="580"/>
      <c r="S30" s="580"/>
      <c r="T30" s="580"/>
      <c r="U30" s="580"/>
      <c r="V30" s="580"/>
      <c r="W30" s="580"/>
      <c r="X30" s="580"/>
      <c r="Y30" s="580"/>
      <c r="Z30" s="580"/>
      <c r="AA30" s="580"/>
      <c r="AB30" s="580"/>
      <c r="AC30" s="580"/>
      <c r="AD30" s="580"/>
      <c r="AE30" s="580"/>
      <c r="AF30" s="580"/>
      <c r="AG30" s="580"/>
      <c r="AH30" s="580"/>
      <c r="AI30" s="580"/>
      <c r="AJ30" s="580"/>
      <c r="AK30" s="580"/>
      <c r="AL30" s="580"/>
      <c r="AM30" s="580"/>
      <c r="AN30" s="580"/>
      <c r="AO30" s="580"/>
      <c r="AP30" s="580"/>
      <c r="AQ30" s="580"/>
      <c r="AR30" s="580"/>
      <c r="AS30" s="580"/>
      <c r="AT30" s="580"/>
      <c r="AU30" s="580"/>
      <c r="AV30" s="580"/>
      <c r="AW30" s="580"/>
      <c r="AX30" s="580"/>
      <c r="AY30" s="580"/>
      <c r="AZ30" s="580"/>
      <c r="BA30" s="580"/>
      <c r="BB30" s="580"/>
      <c r="BC30" s="580"/>
      <c r="BD30" s="580"/>
      <c r="BE30" s="580"/>
      <c r="BF30" s="580"/>
      <c r="BG30" s="580"/>
      <c r="BH30" s="580"/>
      <c r="BI30" s="580"/>
      <c r="BJ30" s="580"/>
      <c r="BK30" s="580"/>
      <c r="BL30" s="580"/>
      <c r="BM30" s="580"/>
      <c r="BN30" s="580"/>
      <c r="BO30" s="580"/>
      <c r="BP30" s="580"/>
      <c r="BQ30" s="580"/>
      <c r="BR30" s="580"/>
      <c r="BS30" s="580"/>
      <c r="BT30" s="580"/>
      <c r="BU30" s="580"/>
      <c r="BV30" s="580"/>
      <c r="BW30" s="580"/>
      <c r="BX30" s="580"/>
      <c r="BY30" s="580"/>
      <c r="BZ30" s="580"/>
      <c r="CA30" s="580"/>
      <c r="CB30" s="580"/>
      <c r="CC30" s="580"/>
    </row>
    <row r="31" spans="1:81" s="254" customFormat="1">
      <c r="A31" s="254" t="s">
        <v>408</v>
      </c>
      <c r="B31" s="580">
        <v>0</v>
      </c>
      <c r="C31" s="580">
        <v>0</v>
      </c>
      <c r="D31" s="580">
        <v>0</v>
      </c>
      <c r="E31" s="580">
        <v>0</v>
      </c>
      <c r="F31" s="580">
        <v>0</v>
      </c>
      <c r="G31" s="580">
        <v>0</v>
      </c>
      <c r="H31" s="580">
        <v>0</v>
      </c>
      <c r="I31" s="580">
        <v>0</v>
      </c>
      <c r="J31" s="580">
        <v>0</v>
      </c>
      <c r="K31" s="580">
        <v>0</v>
      </c>
      <c r="L31" s="580">
        <v>0</v>
      </c>
      <c r="M31" s="580"/>
      <c r="N31" s="580"/>
      <c r="O31" s="580"/>
      <c r="P31" s="580"/>
      <c r="Q31" s="580"/>
      <c r="R31" s="580"/>
      <c r="S31" s="580"/>
      <c r="T31" s="580"/>
      <c r="U31" s="580"/>
      <c r="V31" s="580"/>
      <c r="W31" s="580"/>
      <c r="X31" s="580"/>
      <c r="Y31" s="580"/>
      <c r="Z31" s="580"/>
      <c r="AA31" s="580"/>
      <c r="AB31" s="580"/>
      <c r="AC31" s="580"/>
      <c r="AD31" s="580"/>
      <c r="AE31" s="580"/>
      <c r="AF31" s="580"/>
      <c r="AG31" s="580"/>
      <c r="AH31" s="580"/>
      <c r="AI31" s="580"/>
      <c r="AJ31" s="580"/>
      <c r="AK31" s="580"/>
      <c r="AL31" s="580"/>
      <c r="AM31" s="580"/>
      <c r="AN31" s="580"/>
      <c r="AO31" s="580"/>
      <c r="AP31" s="580"/>
      <c r="AQ31" s="580"/>
      <c r="AR31" s="580"/>
      <c r="AS31" s="580"/>
      <c r="AT31" s="580"/>
      <c r="AU31" s="580"/>
      <c r="AV31" s="580"/>
      <c r="AW31" s="580"/>
      <c r="AX31" s="580"/>
      <c r="AY31" s="580"/>
      <c r="AZ31" s="580"/>
      <c r="BA31" s="580"/>
      <c r="BB31" s="580"/>
      <c r="BC31" s="580"/>
      <c r="BD31" s="580"/>
      <c r="BE31" s="580"/>
      <c r="BF31" s="580"/>
      <c r="BG31" s="580"/>
      <c r="BH31" s="580"/>
      <c r="BI31" s="580"/>
      <c r="BJ31" s="580"/>
      <c r="BK31" s="580"/>
      <c r="BL31" s="580"/>
      <c r="BM31" s="580"/>
      <c r="BN31" s="580"/>
      <c r="BO31" s="580"/>
      <c r="BP31" s="580"/>
      <c r="BQ31" s="580"/>
      <c r="BR31" s="580"/>
      <c r="BS31" s="580"/>
      <c r="BT31" s="580"/>
      <c r="BU31" s="580"/>
      <c r="BV31" s="580"/>
      <c r="BW31" s="580"/>
      <c r="BX31" s="580"/>
      <c r="BY31" s="580"/>
      <c r="BZ31" s="580"/>
      <c r="CA31" s="580"/>
      <c r="CB31" s="580"/>
      <c r="CC31" s="580"/>
    </row>
    <row r="32" spans="1:81" s="254" customFormat="1">
      <c r="A32" s="254" t="s">
        <v>409</v>
      </c>
      <c r="B32" s="580">
        <v>0</v>
      </c>
      <c r="C32" s="580">
        <v>0</v>
      </c>
      <c r="D32" s="580">
        <v>0</v>
      </c>
      <c r="E32" s="580">
        <v>0</v>
      </c>
      <c r="F32" s="580">
        <v>0</v>
      </c>
      <c r="G32" s="580">
        <v>0</v>
      </c>
      <c r="H32" s="580">
        <v>0</v>
      </c>
      <c r="I32" s="580">
        <v>0</v>
      </c>
      <c r="J32" s="580">
        <v>0</v>
      </c>
      <c r="K32" s="580">
        <v>0</v>
      </c>
      <c r="L32" s="580">
        <v>0</v>
      </c>
      <c r="M32" s="580"/>
      <c r="N32" s="580"/>
      <c r="O32" s="580"/>
      <c r="P32" s="580"/>
      <c r="Q32" s="580"/>
      <c r="R32" s="580"/>
      <c r="S32" s="580"/>
      <c r="T32" s="580"/>
      <c r="U32" s="580"/>
      <c r="V32" s="580"/>
      <c r="W32" s="580"/>
      <c r="X32" s="580"/>
      <c r="Y32" s="580"/>
      <c r="Z32" s="580"/>
      <c r="AA32" s="580"/>
      <c r="AB32" s="580"/>
      <c r="AC32" s="580"/>
      <c r="AD32" s="580"/>
      <c r="AE32" s="580"/>
      <c r="AF32" s="580"/>
      <c r="AG32" s="580"/>
      <c r="AH32" s="580"/>
      <c r="AI32" s="580"/>
      <c r="AJ32" s="580"/>
      <c r="AK32" s="580"/>
      <c r="AL32" s="580"/>
      <c r="AM32" s="580"/>
      <c r="AN32" s="580"/>
      <c r="AO32" s="580"/>
      <c r="AP32" s="580"/>
      <c r="AQ32" s="580"/>
      <c r="AR32" s="580"/>
      <c r="AS32" s="580"/>
      <c r="AT32" s="580"/>
      <c r="AU32" s="580"/>
      <c r="AV32" s="580"/>
      <c r="AW32" s="580"/>
      <c r="AX32" s="580"/>
      <c r="AY32" s="580"/>
      <c r="AZ32" s="580"/>
      <c r="BA32" s="580"/>
      <c r="BB32" s="580"/>
      <c r="BC32" s="580"/>
      <c r="BD32" s="580"/>
      <c r="BE32" s="580"/>
      <c r="BF32" s="580"/>
      <c r="BG32" s="580"/>
      <c r="BH32" s="580"/>
      <c r="BI32" s="580"/>
      <c r="BJ32" s="580"/>
      <c r="BK32" s="580"/>
      <c r="BL32" s="580"/>
      <c r="BM32" s="580"/>
      <c r="BN32" s="580"/>
      <c r="BO32" s="580"/>
      <c r="BP32" s="580"/>
      <c r="BQ32" s="580"/>
      <c r="BR32" s="580"/>
      <c r="BS32" s="580"/>
      <c r="BT32" s="580"/>
      <c r="BU32" s="580"/>
      <c r="BV32" s="580"/>
      <c r="BW32" s="580"/>
      <c r="BX32" s="580"/>
      <c r="BY32" s="580"/>
      <c r="BZ32" s="580"/>
      <c r="CA32" s="580"/>
      <c r="CB32" s="580"/>
      <c r="CC32" s="580"/>
    </row>
    <row r="33" spans="1:81" s="581" customFormat="1">
      <c r="A33" s="254" t="s">
        <v>410</v>
      </c>
      <c r="B33" s="580">
        <v>0</v>
      </c>
      <c r="C33" s="580">
        <v>0</v>
      </c>
      <c r="D33" s="580">
        <v>0</v>
      </c>
      <c r="E33" s="580">
        <v>0</v>
      </c>
      <c r="F33" s="580">
        <v>0</v>
      </c>
      <c r="G33" s="580">
        <v>0</v>
      </c>
      <c r="H33" s="580">
        <v>0</v>
      </c>
      <c r="I33" s="580">
        <v>0</v>
      </c>
      <c r="J33" s="580">
        <v>0</v>
      </c>
      <c r="K33" s="580">
        <v>0</v>
      </c>
      <c r="L33" s="580">
        <v>0</v>
      </c>
      <c r="M33" s="580"/>
      <c r="N33" s="580"/>
      <c r="O33" s="580"/>
      <c r="P33" s="580"/>
      <c r="Q33" s="580"/>
      <c r="R33" s="580"/>
      <c r="S33" s="580"/>
      <c r="T33" s="580"/>
      <c r="U33" s="580"/>
      <c r="V33" s="580"/>
      <c r="W33" s="580"/>
      <c r="X33" s="580"/>
      <c r="Y33" s="580"/>
      <c r="Z33" s="580"/>
      <c r="AA33" s="580"/>
      <c r="AB33" s="580"/>
      <c r="AC33" s="580"/>
      <c r="AD33" s="580"/>
      <c r="AE33" s="580"/>
      <c r="AF33" s="580"/>
      <c r="AG33" s="580"/>
      <c r="AH33" s="580"/>
      <c r="AI33" s="580"/>
      <c r="AJ33" s="580"/>
      <c r="AK33" s="580"/>
      <c r="AL33" s="580"/>
      <c r="AM33" s="580"/>
      <c r="AN33" s="580"/>
      <c r="AO33" s="580"/>
      <c r="AP33" s="580"/>
      <c r="AQ33" s="580"/>
      <c r="AR33" s="580"/>
      <c r="AS33" s="580"/>
      <c r="AT33" s="580"/>
      <c r="AU33" s="580"/>
      <c r="AV33" s="580"/>
      <c r="AW33" s="580"/>
      <c r="AX33" s="580"/>
      <c r="AY33" s="580"/>
      <c r="AZ33" s="580"/>
      <c r="BA33" s="580"/>
      <c r="BB33" s="580"/>
      <c r="BC33" s="580"/>
      <c r="BD33" s="580"/>
      <c r="BE33" s="580"/>
      <c r="BF33" s="580"/>
      <c r="BG33" s="580"/>
      <c r="BH33" s="580"/>
      <c r="BI33" s="580"/>
      <c r="BJ33" s="580"/>
      <c r="BK33" s="580"/>
      <c r="BL33" s="580"/>
      <c r="BM33" s="580"/>
      <c r="BN33" s="580"/>
      <c r="BO33" s="580"/>
      <c r="BP33" s="580"/>
      <c r="BQ33" s="580"/>
      <c r="BR33" s="580"/>
      <c r="BS33" s="580"/>
      <c r="BT33" s="580"/>
      <c r="BU33" s="580"/>
      <c r="BV33" s="580"/>
      <c r="BW33" s="580"/>
      <c r="BX33" s="580"/>
      <c r="BY33" s="580"/>
      <c r="BZ33" s="580"/>
      <c r="CA33" s="580"/>
      <c r="CB33" s="580"/>
      <c r="CC33" s="580"/>
    </row>
    <row r="34" spans="1:81" s="254" customFormat="1">
      <c r="A34" s="254" t="s">
        <v>396</v>
      </c>
      <c r="B34" s="580">
        <f>-IFERROR(VLOOKUP(B5,[2]Economic!$G$26:$H$600,2,0),0)</f>
        <v>0</v>
      </c>
      <c r="C34" s="580">
        <f>-IFERROR(VLOOKUP(C5,[2]Economic!$G$26:$H$600,2,0),0)</f>
        <v>669801.86</v>
      </c>
      <c r="D34" s="580">
        <f>-IFERROR(VLOOKUP(D5,[2]Economic!$G$28:$H$1048576,2,0),0)</f>
        <v>1560576.0899999999</v>
      </c>
      <c r="E34" s="580">
        <f>-IFERROR(VLOOKUP(E5,[2]Economic!$G$28:$H$1048576,2,0),0)</f>
        <v>108951.98</v>
      </c>
      <c r="F34" s="580">
        <f>-IFERROR(VLOOKUP(F5,[2]Economic!$G$28:$H$1048576,2,0),0)</f>
        <v>668495.90999999992</v>
      </c>
      <c r="G34" s="580">
        <f>-IFERROR(VLOOKUP(G5,[2]Economic!$G$28:$H$1048576,2,0),0)</f>
        <v>208002.83</v>
      </c>
      <c r="H34" s="580">
        <f>-IFERROR(VLOOKUP(H5,[2]Economic!$G$28:$H$1048576,2,0),0)</f>
        <v>368056.14</v>
      </c>
      <c r="I34" s="580">
        <f>-IFERROR(VLOOKUP(I5,[2]Economic!$G$28:$H$1048576,2,0),0)</f>
        <v>691584.6</v>
      </c>
      <c r="J34" s="580">
        <f>-IFERROR(VLOOKUP(J5,[2]Economic!$G$28:$H$1048576,2,0),0)</f>
        <v>375416.95999999996</v>
      </c>
      <c r="K34" s="580">
        <f>-IFERROR(VLOOKUP(K5,[2]Economic!$G$28:$H$1048576,2,0),0)</f>
        <v>173845.16</v>
      </c>
      <c r="L34" s="580">
        <f>-IFERROR(VLOOKUP(L5,[2]Economic!$G$28:$H$1048576,2,0),0)</f>
        <v>235268.79</v>
      </c>
      <c r="M34" s="580"/>
      <c r="N34" s="580"/>
      <c r="O34" s="580"/>
      <c r="P34" s="580"/>
      <c r="Q34" s="580"/>
      <c r="R34" s="580"/>
      <c r="S34" s="580"/>
      <c r="T34" s="580"/>
      <c r="U34" s="580"/>
      <c r="V34" s="580"/>
      <c r="W34" s="580"/>
      <c r="X34" s="580"/>
      <c r="Y34" s="580"/>
      <c r="Z34" s="580"/>
      <c r="AA34" s="580"/>
      <c r="AB34" s="580"/>
      <c r="AC34" s="580"/>
      <c r="AD34" s="580"/>
      <c r="AE34" s="580"/>
      <c r="AF34" s="580"/>
      <c r="AG34" s="580"/>
      <c r="AH34" s="580"/>
      <c r="AI34" s="580"/>
      <c r="AJ34" s="580"/>
      <c r="AK34" s="580"/>
      <c r="AL34" s="580"/>
      <c r="AM34" s="580"/>
      <c r="AN34" s="580"/>
      <c r="AO34" s="580"/>
      <c r="AP34" s="580"/>
      <c r="AQ34" s="580"/>
      <c r="AR34" s="580"/>
      <c r="AS34" s="580"/>
      <c r="AT34" s="580"/>
      <c r="AU34" s="580"/>
      <c r="AV34" s="580"/>
      <c r="AW34" s="580"/>
      <c r="AX34" s="580"/>
      <c r="AY34" s="580"/>
      <c r="AZ34" s="580"/>
      <c r="BA34" s="580"/>
      <c r="BB34" s="580"/>
      <c r="BC34" s="580"/>
      <c r="BD34" s="580"/>
      <c r="BE34" s="580"/>
      <c r="BF34" s="580"/>
      <c r="BG34" s="580"/>
      <c r="BH34" s="580"/>
      <c r="BI34" s="580"/>
      <c r="BJ34" s="580"/>
      <c r="BK34" s="580"/>
      <c r="BL34" s="580"/>
      <c r="BM34" s="580"/>
      <c r="BN34" s="580"/>
      <c r="BO34" s="580"/>
      <c r="BP34" s="580"/>
      <c r="BQ34" s="580"/>
      <c r="BR34" s="580"/>
      <c r="BS34" s="580"/>
      <c r="BT34" s="580"/>
      <c r="BU34" s="580"/>
      <c r="BV34" s="580"/>
      <c r="BW34" s="580"/>
      <c r="BX34" s="580"/>
      <c r="BY34" s="580"/>
      <c r="BZ34" s="580"/>
      <c r="CA34" s="580"/>
      <c r="CB34" s="580"/>
      <c r="CC34" s="580"/>
    </row>
    <row r="35" spans="1:81" s="579" customFormat="1">
      <c r="A35" s="579" t="s">
        <v>405</v>
      </c>
      <c r="B35" s="580">
        <f>-IFERROR(VLOOKUP(B5,[2]Economic!$A$5:$B$23,2,0),0)</f>
        <v>-629051</v>
      </c>
      <c r="C35" s="580">
        <f>-IFERROR(VLOOKUP(C5,[2]Economic!$A$5:$B$23,2,0),0)</f>
        <v>-415299</v>
      </c>
      <c r="D35" s="580">
        <f>-IFERROR(VLOOKUP(D5,[2]Economic!$A$5:$B$22,2,0),0)</f>
        <v>-360802</v>
      </c>
      <c r="E35" s="580">
        <f>-IFERROR(VLOOKUP(E5,[2]Economic!$A$5:$B$22,2,0),0)</f>
        <v>-539708</v>
      </c>
      <c r="F35" s="580">
        <f>-IFERROR(VLOOKUP(F5,[2]Economic!$A$5:$B$22,2,0),0)</f>
        <v>-533773</v>
      </c>
      <c r="G35" s="580">
        <f>-IFERROR(VLOOKUP(G5,[2]Economic!$A$5:$B$22,2,0),0)</f>
        <v>-607838</v>
      </c>
      <c r="H35" s="580">
        <f>-IFERROR(VLOOKUP(H5,[2]Economic!$A$5:$B$22,2,0),0)</f>
        <v>-388767</v>
      </c>
      <c r="I35" s="580">
        <f>-IFERROR(VLOOKUP(I5,[2]Economic!$A$5:$B$22,2,0),0)</f>
        <v>-232825</v>
      </c>
      <c r="J35" s="580">
        <f>-IFERROR(VLOOKUP(J5,[2]Economic!$A$5:$B$22,2,0),0)</f>
        <v>-1098260</v>
      </c>
      <c r="K35" s="580">
        <f>-IFERROR(VLOOKUP(K5,[2]Economic!$A$5:$B$22,2,0),0)</f>
        <v>-821068</v>
      </c>
      <c r="L35" s="580">
        <f>-IFERROR(VLOOKUP(L5,[2]Economic!$A$5:$B$22,2,0),0)</f>
        <v>-899346</v>
      </c>
      <c r="M35" s="580"/>
      <c r="N35" s="580"/>
      <c r="O35" s="580"/>
      <c r="P35" s="580"/>
      <c r="Q35" s="580"/>
      <c r="R35" s="580"/>
      <c r="S35" s="580"/>
      <c r="T35" s="580"/>
      <c r="U35" s="580"/>
      <c r="V35" s="580"/>
      <c r="W35" s="580"/>
      <c r="X35" s="580"/>
      <c r="Y35" s="580"/>
      <c r="Z35" s="580"/>
      <c r="AA35" s="580"/>
      <c r="AB35" s="580"/>
      <c r="AC35" s="580"/>
      <c r="AD35" s="580"/>
      <c r="AE35" s="580"/>
      <c r="AF35" s="580"/>
      <c r="AG35" s="580"/>
      <c r="AH35" s="580"/>
      <c r="AI35" s="580"/>
      <c r="AJ35" s="580"/>
      <c r="AK35" s="580"/>
      <c r="AL35" s="580"/>
      <c r="AM35" s="580"/>
      <c r="AN35" s="580"/>
      <c r="AO35" s="580"/>
      <c r="AP35" s="580"/>
      <c r="AQ35" s="580"/>
      <c r="AR35" s="580"/>
      <c r="AS35" s="580"/>
      <c r="AT35" s="580"/>
      <c r="AU35" s="580"/>
      <c r="AV35" s="580"/>
      <c r="AW35" s="580"/>
      <c r="AX35" s="580"/>
      <c r="AY35" s="580"/>
      <c r="AZ35" s="580"/>
      <c r="BA35" s="580"/>
      <c r="BB35" s="580"/>
      <c r="BC35" s="580"/>
      <c r="BD35" s="580"/>
      <c r="BE35" s="580"/>
      <c r="BF35" s="580"/>
      <c r="BG35" s="580"/>
      <c r="BH35" s="580"/>
      <c r="BI35" s="580"/>
      <c r="BJ35" s="580"/>
      <c r="BK35" s="580"/>
      <c r="BL35" s="580"/>
      <c r="BM35" s="580"/>
      <c r="BN35" s="580"/>
      <c r="BO35" s="580"/>
      <c r="BP35" s="580"/>
      <c r="BQ35" s="580"/>
      <c r="BR35" s="580"/>
      <c r="BS35" s="580"/>
      <c r="BT35" s="580"/>
      <c r="BU35" s="580"/>
      <c r="BV35" s="580"/>
      <c r="BW35" s="580"/>
      <c r="BX35" s="580"/>
      <c r="BY35" s="580"/>
      <c r="BZ35" s="580"/>
      <c r="CA35" s="580"/>
      <c r="CB35" s="580"/>
      <c r="CC35" s="580"/>
    </row>
    <row r="36" spans="1:81" s="579" customFormat="1">
      <c r="A36" s="579" t="s">
        <v>429</v>
      </c>
      <c r="B36" s="580"/>
      <c r="C36" s="580"/>
      <c r="D36" s="580"/>
      <c r="E36" s="580"/>
      <c r="F36" s="580"/>
      <c r="G36" s="580"/>
      <c r="H36" s="580"/>
      <c r="I36" s="580"/>
      <c r="J36" s="580"/>
      <c r="K36" s="580"/>
      <c r="L36" s="580"/>
      <c r="M36" s="580"/>
      <c r="N36" s="580"/>
      <c r="O36" s="580"/>
      <c r="P36" s="580"/>
      <c r="Q36" s="580"/>
      <c r="R36" s="580"/>
      <c r="S36" s="580"/>
      <c r="T36" s="580"/>
      <c r="U36" s="580"/>
      <c r="V36" s="580"/>
      <c r="W36" s="580"/>
      <c r="X36" s="580"/>
      <c r="Y36" s="580"/>
      <c r="Z36" s="580"/>
      <c r="AA36" s="580"/>
      <c r="AB36" s="580"/>
      <c r="AC36" s="580"/>
      <c r="AD36" s="580"/>
      <c r="AE36" s="580"/>
      <c r="AF36" s="580"/>
      <c r="AG36" s="580"/>
      <c r="AH36" s="580"/>
      <c r="AI36" s="580"/>
      <c r="AJ36" s="580"/>
      <c r="AK36" s="580"/>
      <c r="AL36" s="580"/>
      <c r="AM36" s="580"/>
      <c r="AN36" s="580"/>
      <c r="AO36" s="580"/>
      <c r="AP36" s="580"/>
      <c r="AQ36" s="580"/>
      <c r="AR36" s="580"/>
      <c r="AS36" s="580"/>
      <c r="AT36" s="580"/>
      <c r="AU36" s="580"/>
      <c r="AV36" s="580"/>
      <c r="AW36" s="580"/>
      <c r="AX36" s="580"/>
      <c r="AY36" s="580"/>
      <c r="AZ36" s="580"/>
      <c r="BA36" s="580"/>
      <c r="BB36" s="580"/>
      <c r="BC36" s="580"/>
      <c r="BD36" s="580"/>
      <c r="BE36" s="580"/>
      <c r="BF36" s="580"/>
      <c r="BG36" s="580"/>
      <c r="BH36" s="580"/>
      <c r="BI36" s="580"/>
      <c r="BJ36" s="580"/>
      <c r="BK36" s="580"/>
      <c r="BL36" s="580"/>
      <c r="BM36" s="580"/>
      <c r="BN36" s="580"/>
      <c r="BO36" s="580"/>
      <c r="BP36" s="580"/>
      <c r="BQ36" s="580"/>
      <c r="BR36" s="580"/>
      <c r="BS36" s="580"/>
      <c r="BT36" s="580"/>
      <c r="BU36" s="580"/>
      <c r="BV36" s="580"/>
      <c r="BW36" s="580"/>
      <c r="BX36" s="580"/>
      <c r="BY36" s="580"/>
      <c r="BZ36" s="580"/>
      <c r="CA36" s="580"/>
      <c r="CB36" s="580"/>
      <c r="CC36" s="580"/>
    </row>
    <row r="37" spans="1:81" s="256" customFormat="1">
      <c r="A37" s="256" t="s">
        <v>393</v>
      </c>
      <c r="B37" s="565">
        <f>SUM(B30:B35)</f>
        <v>29985941.690000001</v>
      </c>
      <c r="C37" s="565">
        <f>SUM(C30:C35)</f>
        <v>254502.86</v>
      </c>
      <c r="D37" s="565">
        <f>SUM(D30:D35)</f>
        <v>1199774.0899999999</v>
      </c>
      <c r="E37" s="565">
        <f t="shared" ref="E37:L37" si="16">SUM(E30:E35)</f>
        <v>-430756.02</v>
      </c>
      <c r="F37" s="565">
        <f t="shared" si="16"/>
        <v>134722.90999999992</v>
      </c>
      <c r="G37" s="565">
        <f t="shared" si="16"/>
        <v>-399835.17000000004</v>
      </c>
      <c r="H37" s="565">
        <f t="shared" si="16"/>
        <v>-20710.859999999986</v>
      </c>
      <c r="I37" s="565">
        <f t="shared" si="16"/>
        <v>458759.6</v>
      </c>
      <c r="J37" s="565">
        <f t="shared" si="16"/>
        <v>-722843.04</v>
      </c>
      <c r="K37" s="565">
        <f t="shared" si="16"/>
        <v>-647222.84</v>
      </c>
      <c r="L37" s="565">
        <f t="shared" si="16"/>
        <v>-664077.21</v>
      </c>
      <c r="M37" s="565"/>
      <c r="N37" s="565"/>
      <c r="O37" s="565"/>
      <c r="P37" s="565"/>
      <c r="Q37" s="565"/>
      <c r="R37" s="565"/>
      <c r="S37" s="565"/>
      <c r="T37" s="565"/>
      <c r="U37" s="565"/>
      <c r="V37" s="565"/>
      <c r="W37" s="565"/>
      <c r="X37" s="565"/>
      <c r="Y37" s="565"/>
      <c r="Z37" s="565"/>
      <c r="AA37" s="565"/>
      <c r="AB37" s="565"/>
      <c r="AC37" s="565"/>
      <c r="AD37" s="565"/>
      <c r="AE37" s="565"/>
      <c r="AF37" s="565"/>
      <c r="AG37" s="565"/>
      <c r="AH37" s="565"/>
      <c r="AI37" s="565"/>
      <c r="AJ37" s="565"/>
      <c r="AK37" s="565"/>
      <c r="AL37" s="565"/>
      <c r="AM37" s="565"/>
      <c r="AN37" s="565"/>
      <c r="AO37" s="565"/>
      <c r="AP37" s="565"/>
      <c r="AQ37" s="565"/>
      <c r="AR37" s="565"/>
      <c r="AS37" s="565"/>
      <c r="AT37" s="565"/>
      <c r="AU37" s="565"/>
      <c r="AV37" s="565"/>
      <c r="AW37" s="565"/>
      <c r="AX37" s="565"/>
      <c r="AY37" s="565"/>
      <c r="AZ37" s="565"/>
      <c r="BA37" s="565"/>
      <c r="BB37" s="565"/>
      <c r="BC37" s="565"/>
      <c r="BD37" s="565"/>
      <c r="BE37" s="565"/>
      <c r="BF37" s="565"/>
      <c r="BG37" s="565"/>
      <c r="BH37" s="565"/>
      <c r="BI37" s="565"/>
      <c r="BJ37" s="565"/>
      <c r="BK37" s="565"/>
      <c r="BL37" s="565"/>
      <c r="BM37" s="565"/>
      <c r="BN37" s="565"/>
      <c r="BO37" s="565"/>
      <c r="BP37" s="565"/>
      <c r="BQ37" s="565"/>
      <c r="BR37" s="565"/>
      <c r="BS37" s="565"/>
      <c r="BT37" s="565"/>
      <c r="BU37" s="565"/>
      <c r="BV37" s="565"/>
      <c r="BW37" s="565"/>
      <c r="BX37" s="565"/>
      <c r="BY37" s="565"/>
      <c r="BZ37" s="565"/>
      <c r="CA37" s="565"/>
      <c r="CB37" s="565"/>
      <c r="CC37" s="565"/>
    </row>
    <row r="38" spans="1:81" s="254" customFormat="1">
      <c r="C38" s="578"/>
      <c r="D38" s="582"/>
      <c r="E38" s="583"/>
      <c r="F38" s="578"/>
      <c r="G38" s="582"/>
      <c r="H38" s="583"/>
      <c r="I38" s="578"/>
      <c r="J38" s="582"/>
      <c r="K38" s="579"/>
      <c r="L38" s="579"/>
      <c r="M38" s="579"/>
      <c r="N38" s="579"/>
      <c r="O38" s="579"/>
      <c r="P38" s="579"/>
      <c r="Q38" s="579"/>
      <c r="R38" s="579"/>
      <c r="S38" s="579"/>
      <c r="T38" s="579"/>
      <c r="U38" s="579"/>
    </row>
    <row r="39" spans="1:81" s="584" customFormat="1">
      <c r="C39" s="585"/>
      <c r="D39" s="586"/>
      <c r="E39" s="587"/>
      <c r="F39" s="585"/>
      <c r="G39" s="586"/>
      <c r="H39" s="587"/>
      <c r="I39" s="585"/>
      <c r="J39" s="586"/>
    </row>
    <row r="40" spans="1:81" s="254" customFormat="1" ht="15.6" hidden="1">
      <c r="A40" s="588"/>
      <c r="B40" s="588"/>
      <c r="C40" s="578"/>
      <c r="D40" s="582"/>
      <c r="E40" s="583"/>
      <c r="F40" s="578"/>
      <c r="G40" s="582"/>
      <c r="H40" s="583"/>
      <c r="I40" s="578"/>
      <c r="J40" s="582"/>
      <c r="K40" s="579"/>
      <c r="L40" s="579"/>
      <c r="M40" s="579"/>
      <c r="N40" s="579"/>
      <c r="O40" s="579"/>
      <c r="P40" s="579"/>
      <c r="Q40" s="579"/>
      <c r="R40" s="579"/>
      <c r="S40" s="579"/>
      <c r="T40" s="579"/>
      <c r="U40" s="579"/>
    </row>
    <row r="41" spans="1:81" s="254" customFormat="1" ht="15.6" hidden="1">
      <c r="A41" s="588" t="s">
        <v>424</v>
      </c>
      <c r="B41" s="588"/>
      <c r="C41" s="578"/>
      <c r="D41" s="589"/>
      <c r="E41" s="583"/>
      <c r="F41" s="578">
        <f>E5</f>
        <v>44135</v>
      </c>
      <c r="G41" s="590"/>
      <c r="H41" s="583"/>
      <c r="I41" s="578"/>
      <c r="J41" s="590"/>
      <c r="K41" s="579"/>
      <c r="L41" s="579"/>
      <c r="M41" s="590"/>
      <c r="N41" s="579"/>
      <c r="O41" s="579"/>
      <c r="P41" s="590"/>
      <c r="Q41" s="579"/>
      <c r="R41" s="579"/>
      <c r="S41" s="590"/>
      <c r="T41" s="579"/>
      <c r="U41" s="579"/>
      <c r="V41" s="590"/>
      <c r="W41" s="590"/>
      <c r="X41" s="590"/>
      <c r="Y41" s="590"/>
      <c r="Z41" s="590"/>
      <c r="AA41" s="590"/>
      <c r="AB41" s="590"/>
      <c r="AC41" s="590"/>
      <c r="AD41" s="590"/>
      <c r="AE41" s="590"/>
      <c r="AF41" s="590"/>
      <c r="AG41" s="590"/>
      <c r="AH41" s="590"/>
      <c r="AK41" s="590"/>
      <c r="AN41" s="590"/>
      <c r="AQ41" s="590"/>
      <c r="AT41" s="590"/>
      <c r="AW41" s="590"/>
      <c r="AZ41" s="590"/>
      <c r="BC41" s="590"/>
      <c r="BF41" s="590"/>
      <c r="BI41" s="590"/>
      <c r="BL41" s="590"/>
      <c r="BO41" s="590"/>
      <c r="BR41" s="590"/>
      <c r="BS41" s="590"/>
      <c r="BT41" s="590"/>
      <c r="BU41" s="590"/>
      <c r="BX41" s="590"/>
      <c r="CA41" s="590"/>
    </row>
    <row r="42" spans="1:81" s="254" customFormat="1" hidden="1">
      <c r="C42" s="578"/>
      <c r="D42" s="582"/>
      <c r="E42" s="583"/>
      <c r="F42" s="578"/>
      <c r="G42" s="562"/>
      <c r="H42" s="583"/>
      <c r="I42" s="578"/>
      <c r="J42" s="562"/>
      <c r="K42" s="579"/>
      <c r="L42" s="579"/>
      <c r="M42" s="564"/>
      <c r="N42" s="579"/>
      <c r="O42" s="579"/>
      <c r="P42" s="564"/>
      <c r="Q42" s="579"/>
      <c r="R42" s="579"/>
      <c r="S42" s="564"/>
      <c r="T42" s="579"/>
      <c r="U42" s="579"/>
      <c r="V42" s="256"/>
      <c r="W42" s="256"/>
      <c r="X42" s="256"/>
      <c r="Y42" s="256"/>
      <c r="Z42" s="256"/>
      <c r="AA42" s="256"/>
      <c r="AB42" s="256"/>
      <c r="AC42" s="256"/>
      <c r="AD42" s="256"/>
      <c r="AE42" s="256"/>
      <c r="AF42" s="256"/>
      <c r="AG42" s="256"/>
      <c r="AH42" s="256"/>
      <c r="AK42" s="256"/>
      <c r="AN42" s="256"/>
      <c r="AQ42" s="256"/>
      <c r="AT42" s="256"/>
      <c r="AW42" s="256"/>
      <c r="AZ42" s="256"/>
      <c r="BC42" s="256"/>
      <c r="BF42" s="256"/>
      <c r="BI42" s="256"/>
      <c r="BL42" s="256"/>
      <c r="BO42" s="256"/>
      <c r="BR42" s="256"/>
      <c r="BS42" s="591"/>
      <c r="BT42" s="591"/>
      <c r="BU42" s="256"/>
      <c r="BX42" s="256"/>
      <c r="CA42" s="256"/>
    </row>
    <row r="43" spans="1:81" s="254" customFormat="1" hidden="1">
      <c r="A43" s="254" t="s">
        <v>417</v>
      </c>
      <c r="D43" s="592"/>
      <c r="E43" s="582"/>
      <c r="F43" s="582">
        <f>SUM(C30:E33)</f>
        <v>0</v>
      </c>
      <c r="G43" s="593"/>
      <c r="H43" s="582"/>
      <c r="I43" s="582"/>
      <c r="J43" s="593"/>
      <c r="K43" s="582"/>
      <c r="L43" s="579"/>
      <c r="M43" s="593"/>
      <c r="N43" s="579"/>
      <c r="O43" s="579"/>
      <c r="P43" s="593"/>
      <c r="Q43" s="579"/>
      <c r="R43" s="579"/>
      <c r="S43" s="593"/>
      <c r="T43" s="579"/>
      <c r="U43" s="579"/>
      <c r="V43" s="593"/>
      <c r="W43" s="593"/>
      <c r="X43" s="593"/>
      <c r="Y43" s="593"/>
      <c r="Z43" s="593"/>
      <c r="AA43" s="593"/>
      <c r="AB43" s="593"/>
      <c r="AC43" s="593"/>
      <c r="AD43" s="593"/>
      <c r="AE43" s="593"/>
      <c r="AF43" s="593"/>
      <c r="AG43" s="593"/>
      <c r="AH43" s="593"/>
      <c r="AK43" s="593"/>
      <c r="AN43" s="593"/>
      <c r="AQ43" s="593"/>
      <c r="AT43" s="593"/>
      <c r="AW43" s="593"/>
      <c r="AZ43" s="593"/>
      <c r="BC43" s="593"/>
      <c r="BF43" s="593"/>
      <c r="BI43" s="593"/>
      <c r="BL43" s="593"/>
      <c r="BO43" s="593"/>
      <c r="BR43" s="593"/>
      <c r="BS43" s="594"/>
      <c r="BT43" s="594"/>
      <c r="BU43" s="593"/>
      <c r="BX43" s="593"/>
      <c r="CA43" s="593"/>
    </row>
    <row r="44" spans="1:81" s="595" customFormat="1" hidden="1">
      <c r="A44" s="595" t="s">
        <v>395</v>
      </c>
      <c r="D44" s="596"/>
      <c r="E44" s="582"/>
      <c r="F44" s="597">
        <f>F43-F68</f>
        <v>0</v>
      </c>
      <c r="G44" s="598"/>
      <c r="H44" s="582"/>
      <c r="I44" s="597"/>
      <c r="J44" s="598"/>
      <c r="K44" s="582"/>
      <c r="L44" s="599"/>
      <c r="M44" s="598"/>
      <c r="N44" s="599"/>
      <c r="O44" s="599"/>
      <c r="P44" s="598"/>
      <c r="Q44" s="599"/>
      <c r="R44" s="599"/>
      <c r="S44" s="598"/>
      <c r="T44" s="599"/>
      <c r="U44" s="599"/>
      <c r="V44" s="598"/>
      <c r="W44" s="599"/>
      <c r="X44" s="599"/>
      <c r="Y44" s="598"/>
      <c r="Z44" s="599"/>
      <c r="AA44" s="599"/>
      <c r="AB44" s="598"/>
      <c r="AC44" s="599"/>
      <c r="AD44" s="599"/>
      <c r="AE44" s="598"/>
      <c r="AF44" s="599"/>
      <c r="AG44" s="599"/>
      <c r="AH44" s="598"/>
      <c r="AI44" s="254"/>
      <c r="AK44" s="598"/>
      <c r="AN44" s="598"/>
      <c r="AQ44" s="598"/>
      <c r="AT44" s="598"/>
      <c r="AW44" s="598"/>
      <c r="AZ44" s="598"/>
      <c r="BC44" s="598"/>
      <c r="BF44" s="598"/>
      <c r="BI44" s="598"/>
      <c r="BL44" s="598"/>
      <c r="BM44" s="254"/>
      <c r="BN44" s="254"/>
      <c r="BO44" s="598"/>
      <c r="BP44" s="254"/>
      <c r="BQ44" s="254"/>
      <c r="BR44" s="598"/>
      <c r="BS44" s="600"/>
      <c r="BT44" s="600"/>
      <c r="BU44" s="598"/>
      <c r="BX44" s="598"/>
      <c r="CA44" s="598"/>
    </row>
    <row r="45" spans="1:81" s="595" customFormat="1" hidden="1">
      <c r="A45" s="254" t="s">
        <v>400</v>
      </c>
      <c r="B45" s="254"/>
      <c r="C45" s="254"/>
      <c r="D45" s="601"/>
      <c r="E45" s="582"/>
      <c r="F45" s="597">
        <f>SUM(C34:E34)</f>
        <v>2339329.9299999997</v>
      </c>
      <c r="G45" s="600"/>
      <c r="H45" s="582"/>
      <c r="I45" s="597"/>
      <c r="J45" s="600"/>
      <c r="K45" s="582"/>
      <c r="L45" s="599"/>
      <c r="M45" s="600"/>
      <c r="N45" s="599"/>
      <c r="O45" s="599"/>
      <c r="P45" s="600"/>
      <c r="Q45" s="599"/>
      <c r="R45" s="599"/>
      <c r="S45" s="600"/>
      <c r="T45" s="599"/>
      <c r="U45" s="599"/>
      <c r="V45" s="600"/>
      <c r="W45" s="599"/>
      <c r="X45" s="599"/>
      <c r="Y45" s="600"/>
      <c r="Z45" s="599"/>
      <c r="AA45" s="599"/>
      <c r="AB45" s="600"/>
      <c r="AC45" s="599"/>
      <c r="AD45" s="599"/>
      <c r="AE45" s="600"/>
      <c r="AF45" s="599"/>
      <c r="AG45" s="599"/>
      <c r="AH45" s="600"/>
      <c r="AI45" s="254"/>
      <c r="AK45" s="600"/>
      <c r="AN45" s="600"/>
      <c r="AQ45" s="600"/>
      <c r="AT45" s="600"/>
      <c r="AW45" s="600"/>
      <c r="AZ45" s="600"/>
      <c r="BC45" s="600"/>
      <c r="BF45" s="600"/>
      <c r="BI45" s="600"/>
      <c r="BL45" s="600"/>
      <c r="BM45" s="254"/>
      <c r="BN45" s="254"/>
      <c r="BO45" s="600"/>
      <c r="BP45" s="254"/>
      <c r="BQ45" s="254"/>
      <c r="BR45" s="600"/>
      <c r="BS45" s="600"/>
      <c r="BT45" s="600"/>
      <c r="BU45" s="600"/>
      <c r="BX45" s="600"/>
      <c r="CA45" s="600"/>
    </row>
    <row r="46" spans="1:81" s="595" customFormat="1" hidden="1">
      <c r="A46" s="595" t="s">
        <v>395</v>
      </c>
      <c r="D46" s="596"/>
      <c r="E46" s="582"/>
      <c r="F46" s="597">
        <f t="shared" ref="F46" si="17">ROUND(F45-F69,3)</f>
        <v>2339329.9300000002</v>
      </c>
      <c r="G46" s="598"/>
      <c r="H46" s="582"/>
      <c r="I46" s="597"/>
      <c r="J46" s="598"/>
      <c r="K46" s="582"/>
      <c r="L46" s="599"/>
      <c r="M46" s="598"/>
      <c r="N46" s="599"/>
      <c r="O46" s="599"/>
      <c r="P46" s="598"/>
      <c r="Q46" s="599"/>
      <c r="R46" s="599"/>
      <c r="S46" s="598"/>
      <c r="T46" s="599"/>
      <c r="U46" s="599"/>
      <c r="V46" s="598"/>
      <c r="W46" s="599"/>
      <c r="X46" s="599"/>
      <c r="Y46" s="598"/>
      <c r="Z46" s="599"/>
      <c r="AA46" s="599"/>
      <c r="AB46" s="598"/>
      <c r="AC46" s="602"/>
      <c r="AD46" s="599"/>
      <c r="AE46" s="598"/>
      <c r="AF46" s="599"/>
      <c r="AG46" s="599"/>
      <c r="AH46" s="598"/>
      <c r="AI46" s="254"/>
      <c r="AK46" s="598"/>
      <c r="AN46" s="598"/>
      <c r="AQ46" s="598"/>
      <c r="AT46" s="598"/>
      <c r="AW46" s="598"/>
      <c r="AZ46" s="598"/>
      <c r="BC46" s="598"/>
      <c r="BF46" s="598"/>
      <c r="BI46" s="598"/>
      <c r="BL46" s="598"/>
      <c r="BM46" s="254"/>
      <c r="BN46" s="254"/>
      <c r="BO46" s="598"/>
      <c r="BP46" s="254"/>
      <c r="BQ46" s="254"/>
      <c r="BR46" s="598"/>
      <c r="BS46" s="600"/>
      <c r="BT46" s="600"/>
      <c r="BU46" s="598"/>
      <c r="BX46" s="598"/>
      <c r="CA46" s="598"/>
    </row>
    <row r="47" spans="1:81" s="595" customFormat="1" hidden="1">
      <c r="A47" s="254" t="s">
        <v>420</v>
      </c>
      <c r="B47" s="254"/>
      <c r="C47" s="254"/>
      <c r="D47" s="601"/>
      <c r="E47" s="582"/>
      <c r="F47" s="597">
        <f>SUM(C35:E35)</f>
        <v>-1315809</v>
      </c>
      <c r="G47" s="600"/>
      <c r="H47" s="582"/>
      <c r="I47" s="597"/>
      <c r="J47" s="600"/>
      <c r="K47" s="582"/>
      <c r="L47" s="599"/>
      <c r="M47" s="600"/>
      <c r="N47" s="599"/>
      <c r="O47" s="599"/>
      <c r="P47" s="600"/>
      <c r="Q47" s="599"/>
      <c r="R47" s="599"/>
      <c r="S47" s="600"/>
      <c r="T47" s="599"/>
      <c r="U47" s="599"/>
      <c r="V47" s="600"/>
      <c r="W47" s="599"/>
      <c r="X47" s="599"/>
      <c r="Y47" s="600"/>
      <c r="Z47" s="599"/>
      <c r="AA47" s="599"/>
      <c r="AB47" s="600"/>
      <c r="AC47" s="599"/>
      <c r="AD47" s="599"/>
      <c r="AE47" s="600"/>
      <c r="AF47" s="599"/>
      <c r="AG47" s="599"/>
      <c r="AH47" s="600"/>
      <c r="AI47" s="254"/>
      <c r="AK47" s="600"/>
      <c r="AN47" s="600"/>
      <c r="AQ47" s="600"/>
      <c r="AT47" s="600"/>
      <c r="AW47" s="600"/>
      <c r="AZ47" s="600"/>
      <c r="BC47" s="600"/>
      <c r="BF47" s="600"/>
      <c r="BI47" s="600"/>
      <c r="BL47" s="600"/>
      <c r="BM47" s="254"/>
      <c r="BN47" s="254"/>
      <c r="BO47" s="600"/>
      <c r="BP47" s="254"/>
      <c r="BQ47" s="254"/>
      <c r="BR47" s="600"/>
      <c r="BS47" s="600"/>
      <c r="BT47" s="600"/>
      <c r="BU47" s="600"/>
      <c r="BX47" s="600"/>
      <c r="CA47" s="600"/>
    </row>
    <row r="48" spans="1:81" s="595" customFormat="1" hidden="1">
      <c r="A48" s="595" t="s">
        <v>395</v>
      </c>
      <c r="D48" s="596"/>
      <c r="E48" s="582"/>
      <c r="F48" s="597">
        <f>F47-F70</f>
        <v>-1315809</v>
      </c>
      <c r="G48" s="598"/>
      <c r="H48" s="582"/>
      <c r="I48" s="597"/>
      <c r="J48" s="598"/>
      <c r="K48" s="582"/>
      <c r="L48" s="599"/>
      <c r="M48" s="598"/>
      <c r="N48" s="603"/>
      <c r="O48" s="599"/>
      <c r="P48" s="598"/>
      <c r="Q48" s="603"/>
      <c r="R48" s="599"/>
      <c r="S48" s="598"/>
      <c r="T48" s="603"/>
      <c r="U48" s="599"/>
      <c r="V48" s="598"/>
      <c r="W48" s="603"/>
      <c r="X48" s="599"/>
      <c r="Y48" s="598"/>
      <c r="Z48" s="603"/>
      <c r="AA48" s="599"/>
      <c r="AB48" s="598"/>
      <c r="AC48" s="603"/>
      <c r="AD48" s="599"/>
      <c r="AE48" s="598"/>
      <c r="AF48" s="603"/>
      <c r="AG48" s="599"/>
      <c r="AH48" s="598"/>
      <c r="AI48" s="254"/>
      <c r="AK48" s="598"/>
      <c r="AN48" s="598"/>
      <c r="AQ48" s="598"/>
      <c r="AT48" s="598"/>
      <c r="AW48" s="598"/>
      <c r="AZ48" s="598"/>
      <c r="BC48" s="598"/>
      <c r="BF48" s="598"/>
      <c r="BI48" s="598"/>
      <c r="BL48" s="598"/>
      <c r="BM48" s="254"/>
      <c r="BN48" s="254"/>
      <c r="BO48" s="598"/>
      <c r="BP48" s="254"/>
      <c r="BQ48" s="254"/>
      <c r="BR48" s="598"/>
      <c r="BS48" s="600"/>
      <c r="BT48" s="600"/>
      <c r="BU48" s="598"/>
      <c r="BX48" s="598"/>
      <c r="CA48" s="598"/>
    </row>
    <row r="49" spans="1:81" s="595" customFormat="1" hidden="1">
      <c r="A49" s="254" t="s">
        <v>421</v>
      </c>
      <c r="B49" s="254"/>
      <c r="C49" s="254"/>
      <c r="D49" s="601"/>
      <c r="E49" s="582"/>
      <c r="F49" s="597">
        <f>C7</f>
        <v>29985941.690000001</v>
      </c>
      <c r="G49" s="600"/>
      <c r="H49" s="582"/>
      <c r="I49" s="597"/>
      <c r="J49" s="600"/>
      <c r="K49" s="582"/>
      <c r="L49" s="597"/>
      <c r="M49" s="600"/>
      <c r="N49" s="599"/>
      <c r="O49" s="599"/>
      <c r="P49" s="600"/>
      <c r="Q49" s="599"/>
      <c r="R49" s="599"/>
      <c r="S49" s="600"/>
      <c r="T49" s="599"/>
      <c r="U49" s="599"/>
      <c r="V49" s="600"/>
      <c r="W49" s="599"/>
      <c r="X49" s="599"/>
      <c r="Y49" s="600"/>
      <c r="Z49" s="599"/>
      <c r="AA49" s="599"/>
      <c r="AB49" s="600"/>
      <c r="AC49" s="599"/>
      <c r="AD49" s="599"/>
      <c r="AE49" s="600"/>
      <c r="AF49" s="599"/>
      <c r="AG49" s="599"/>
      <c r="AH49" s="600"/>
      <c r="AI49" s="254"/>
      <c r="AK49" s="600"/>
      <c r="AN49" s="600"/>
      <c r="AQ49" s="600"/>
      <c r="AT49" s="600"/>
      <c r="AW49" s="600"/>
      <c r="AZ49" s="600"/>
      <c r="BC49" s="600"/>
      <c r="BF49" s="600"/>
      <c r="BI49" s="600"/>
      <c r="BL49" s="600"/>
      <c r="BM49" s="254"/>
      <c r="BN49" s="254"/>
      <c r="BO49" s="600"/>
      <c r="BP49" s="254"/>
      <c r="BQ49" s="254"/>
      <c r="BR49" s="600"/>
      <c r="BS49" s="600"/>
      <c r="BT49" s="600"/>
      <c r="BU49" s="600"/>
      <c r="BX49" s="600"/>
      <c r="CA49" s="600"/>
    </row>
    <row r="50" spans="1:81" s="595" customFormat="1" hidden="1">
      <c r="A50" s="595" t="s">
        <v>395</v>
      </c>
      <c r="D50" s="596"/>
      <c r="E50" s="582"/>
      <c r="F50" s="597">
        <f>F49-F83</f>
        <v>29985941.690000001</v>
      </c>
      <c r="G50" s="600"/>
      <c r="H50" s="582"/>
      <c r="I50" s="597"/>
      <c r="J50" s="600"/>
      <c r="K50" s="582"/>
      <c r="L50" s="599"/>
      <c r="M50" s="600"/>
      <c r="N50" s="599"/>
      <c r="O50" s="599"/>
      <c r="P50" s="600"/>
      <c r="Q50" s="599"/>
      <c r="R50" s="599"/>
      <c r="S50" s="600"/>
      <c r="T50" s="599"/>
      <c r="U50" s="599"/>
      <c r="V50" s="600"/>
      <c r="W50" s="599"/>
      <c r="X50" s="599"/>
      <c r="Y50" s="600"/>
      <c r="Z50" s="599"/>
      <c r="AA50" s="599"/>
      <c r="AB50" s="600"/>
      <c r="AC50" s="599"/>
      <c r="AD50" s="599"/>
      <c r="AE50" s="604"/>
      <c r="AF50" s="599"/>
      <c r="AG50" s="599"/>
      <c r="AH50" s="600"/>
      <c r="AI50" s="254"/>
      <c r="AK50" s="600"/>
      <c r="AN50" s="600"/>
      <c r="AQ50" s="600"/>
      <c r="AT50" s="600"/>
      <c r="AW50" s="600"/>
      <c r="AZ50" s="600"/>
      <c r="BC50" s="600"/>
      <c r="BF50" s="600"/>
      <c r="BI50" s="600"/>
      <c r="BL50" s="600"/>
      <c r="BM50" s="254"/>
      <c r="BN50" s="254"/>
      <c r="BO50" s="600"/>
      <c r="BP50" s="254"/>
      <c r="BQ50" s="254"/>
      <c r="BR50" s="600"/>
      <c r="BS50" s="600"/>
      <c r="BT50" s="600"/>
      <c r="BU50" s="600"/>
      <c r="BX50" s="600"/>
      <c r="CA50" s="600"/>
    </row>
    <row r="51" spans="1:81" s="595" customFormat="1" hidden="1">
      <c r="A51" s="254" t="s">
        <v>422</v>
      </c>
      <c r="B51" s="254"/>
      <c r="C51" s="254"/>
      <c r="D51" s="601"/>
      <c r="E51" s="582"/>
      <c r="F51" s="597">
        <f>SUM(C27:E27)</f>
        <v>-164630981.89000002</v>
      </c>
      <c r="G51" s="600"/>
      <c r="H51" s="582"/>
      <c r="I51" s="597"/>
      <c r="J51" s="600"/>
      <c r="K51" s="582"/>
      <c r="L51" s="599"/>
      <c r="M51" s="600"/>
      <c r="N51" s="599"/>
      <c r="O51" s="599"/>
      <c r="P51" s="600"/>
      <c r="Q51" s="599"/>
      <c r="R51" s="599"/>
      <c r="S51" s="600"/>
      <c r="T51" s="599"/>
      <c r="U51" s="599"/>
      <c r="V51" s="600"/>
      <c r="W51" s="599"/>
      <c r="X51" s="599"/>
      <c r="Y51" s="600"/>
      <c r="Z51" s="599"/>
      <c r="AA51" s="599"/>
      <c r="AB51" s="600"/>
      <c r="AC51" s="599"/>
      <c r="AD51" s="599"/>
      <c r="AE51" s="600"/>
      <c r="AF51" s="599"/>
      <c r="AG51" s="599"/>
      <c r="AH51" s="600"/>
      <c r="AI51" s="254"/>
      <c r="AK51" s="600"/>
      <c r="AN51" s="600"/>
      <c r="AQ51" s="600"/>
      <c r="AT51" s="600"/>
      <c r="AW51" s="600"/>
      <c r="AZ51" s="600"/>
      <c r="BC51" s="600"/>
      <c r="BF51" s="600"/>
      <c r="BI51" s="600"/>
      <c r="BL51" s="600"/>
      <c r="BM51" s="254"/>
      <c r="BN51" s="254"/>
      <c r="BO51" s="600"/>
      <c r="BP51" s="254"/>
      <c r="BQ51" s="254"/>
      <c r="BR51" s="600"/>
      <c r="BS51" s="600"/>
      <c r="BT51" s="600"/>
      <c r="BU51" s="600"/>
      <c r="BX51" s="600"/>
      <c r="CA51" s="600"/>
    </row>
    <row r="52" spans="1:81" s="595" customFormat="1" hidden="1">
      <c r="A52" s="595" t="s">
        <v>395</v>
      </c>
      <c r="D52" s="596"/>
      <c r="E52" s="582"/>
      <c r="F52" s="597" t="e">
        <f>F51-#REF!</f>
        <v>#REF!</v>
      </c>
      <c r="G52" s="598"/>
      <c r="H52" s="582"/>
      <c r="I52" s="597"/>
      <c r="J52" s="598"/>
      <c r="K52" s="582"/>
      <c r="L52" s="599"/>
      <c r="M52" s="598"/>
      <c r="N52" s="599"/>
      <c r="O52" s="599"/>
      <c r="P52" s="598"/>
      <c r="Q52" s="599"/>
      <c r="R52" s="599"/>
      <c r="S52" s="598"/>
      <c r="T52" s="599"/>
      <c r="U52" s="599"/>
      <c r="V52" s="598"/>
      <c r="W52" s="599"/>
      <c r="X52" s="599"/>
      <c r="Y52" s="598"/>
      <c r="Z52" s="599"/>
      <c r="AA52" s="599"/>
      <c r="AB52" s="598"/>
      <c r="AC52" s="599"/>
      <c r="AD52" s="599"/>
      <c r="AE52" s="598"/>
      <c r="AF52" s="599"/>
      <c r="AG52" s="599"/>
      <c r="AH52" s="598"/>
      <c r="AI52" s="254"/>
      <c r="AK52" s="598"/>
      <c r="AN52" s="598"/>
      <c r="AQ52" s="598"/>
      <c r="AT52" s="598"/>
      <c r="AW52" s="598"/>
      <c r="AZ52" s="598"/>
      <c r="BC52" s="598"/>
      <c r="BF52" s="598"/>
      <c r="BI52" s="598"/>
      <c r="BL52" s="598"/>
      <c r="BM52" s="254"/>
      <c r="BN52" s="254"/>
      <c r="BO52" s="598"/>
      <c r="BP52" s="254"/>
      <c r="BQ52" s="254"/>
      <c r="BR52" s="598"/>
      <c r="BS52" s="600"/>
      <c r="BT52" s="600"/>
      <c r="BU52" s="598"/>
      <c r="BX52" s="598"/>
      <c r="CA52" s="598"/>
    </row>
    <row r="53" spans="1:81" s="605" customFormat="1" hidden="1">
      <c r="A53" s="579" t="s">
        <v>429</v>
      </c>
      <c r="B53" s="579"/>
      <c r="C53" s="579"/>
      <c r="D53" s="579"/>
      <c r="E53" s="582"/>
      <c r="F53" s="582"/>
      <c r="G53" s="564"/>
      <c r="H53" s="582"/>
      <c r="I53" s="582"/>
      <c r="J53" s="564"/>
      <c r="K53" s="582"/>
      <c r="L53" s="597"/>
      <c r="M53" s="564"/>
      <c r="N53" s="597"/>
      <c r="O53" s="597"/>
      <c r="P53" s="564"/>
      <c r="Q53" s="597"/>
      <c r="R53" s="597"/>
      <c r="S53" s="564"/>
      <c r="T53" s="597"/>
      <c r="U53" s="597"/>
      <c r="V53" s="564"/>
      <c r="W53" s="597"/>
      <c r="X53" s="597"/>
      <c r="Y53" s="564"/>
      <c r="Z53" s="597"/>
      <c r="AA53" s="597"/>
      <c r="AB53" s="564"/>
      <c r="AC53" s="597"/>
      <c r="AD53" s="597"/>
      <c r="AE53" s="570"/>
      <c r="AF53" s="597"/>
      <c r="AG53" s="597"/>
      <c r="AH53" s="564"/>
      <c r="AI53" s="254"/>
      <c r="AK53" s="564"/>
      <c r="AN53" s="564"/>
      <c r="AQ53" s="564"/>
      <c r="AT53" s="564"/>
      <c r="AW53" s="564"/>
      <c r="AZ53" s="564"/>
      <c r="BC53" s="564"/>
      <c r="BF53" s="564"/>
      <c r="BI53" s="564"/>
      <c r="BL53" s="564"/>
      <c r="BM53" s="254"/>
      <c r="BN53" s="254"/>
      <c r="BO53" s="564"/>
      <c r="BP53" s="254"/>
      <c r="BQ53" s="254"/>
      <c r="BR53" s="564"/>
      <c r="BS53" s="562"/>
      <c r="BT53" s="562"/>
      <c r="BU53" s="564"/>
      <c r="BX53" s="564"/>
      <c r="CA53" s="564"/>
    </row>
    <row r="54" spans="1:81" s="254" customFormat="1" hidden="1">
      <c r="A54" s="254" t="s">
        <v>418</v>
      </c>
      <c r="D54" s="592"/>
      <c r="E54" s="582"/>
      <c r="F54" s="606">
        <f>SUM(F43,F45,F47,F49,F51)</f>
        <v>-133621519.27000001</v>
      </c>
      <c r="G54" s="593"/>
      <c r="H54" s="582"/>
      <c r="I54" s="606"/>
      <c r="J54" s="593"/>
      <c r="K54" s="582"/>
      <c r="L54" s="579"/>
      <c r="M54" s="593"/>
      <c r="N54" s="579"/>
      <c r="O54" s="579"/>
      <c r="P54" s="593"/>
      <c r="Q54" s="579"/>
      <c r="R54" s="579"/>
      <c r="S54" s="593"/>
      <c r="T54" s="579"/>
      <c r="U54" s="579"/>
      <c r="V54" s="593"/>
      <c r="W54" s="579"/>
      <c r="X54" s="579"/>
      <c r="Y54" s="593"/>
      <c r="Z54" s="579"/>
      <c r="AA54" s="579"/>
      <c r="AB54" s="593"/>
      <c r="AC54" s="579"/>
      <c r="AD54" s="579"/>
      <c r="AE54" s="593"/>
      <c r="AF54" s="579"/>
      <c r="AG54" s="579"/>
      <c r="AH54" s="593"/>
      <c r="AK54" s="593"/>
      <c r="AN54" s="593"/>
      <c r="AQ54" s="593"/>
      <c r="AT54" s="593"/>
      <c r="AW54" s="593"/>
      <c r="AZ54" s="593"/>
      <c r="BC54" s="593"/>
      <c r="BF54" s="593"/>
      <c r="BI54" s="593"/>
      <c r="BL54" s="593"/>
      <c r="BO54" s="593"/>
      <c r="BR54" s="593"/>
      <c r="BS54" s="594"/>
      <c r="BT54" s="594"/>
      <c r="BU54" s="593"/>
      <c r="BX54" s="593"/>
      <c r="CA54" s="593"/>
    </row>
    <row r="55" spans="1:81" s="595" customFormat="1" hidden="1">
      <c r="A55" s="595" t="s">
        <v>395</v>
      </c>
      <c r="D55" s="596"/>
      <c r="E55" s="582"/>
      <c r="F55" s="607">
        <f>ROUND(F54-F85,2)</f>
        <v>-133621519.27</v>
      </c>
      <c r="G55" s="598"/>
      <c r="H55" s="582"/>
      <c r="I55" s="607"/>
      <c r="J55" s="598"/>
      <c r="K55" s="582"/>
      <c r="L55" s="599"/>
      <c r="M55" s="608"/>
      <c r="N55" s="599"/>
      <c r="O55" s="599"/>
      <c r="P55" s="598"/>
      <c r="Q55" s="599"/>
      <c r="R55" s="599"/>
      <c r="S55" s="598"/>
      <c r="T55" s="599"/>
      <c r="U55" s="599"/>
      <c r="V55" s="598"/>
      <c r="W55" s="599"/>
      <c r="X55" s="599"/>
      <c r="Y55" s="598"/>
      <c r="Z55" s="599"/>
      <c r="AA55" s="599"/>
      <c r="AB55" s="598"/>
      <c r="AC55" s="599"/>
      <c r="AD55" s="599"/>
      <c r="AE55" s="609"/>
      <c r="AF55" s="599"/>
      <c r="AG55" s="599"/>
      <c r="AH55" s="598"/>
      <c r="AI55" s="254"/>
      <c r="AK55" s="610"/>
      <c r="AN55" s="598"/>
      <c r="AQ55" s="598"/>
      <c r="AT55" s="598"/>
      <c r="AW55" s="598"/>
      <c r="AZ55" s="598"/>
      <c r="BC55" s="598"/>
      <c r="BF55" s="598"/>
      <c r="BI55" s="598"/>
      <c r="BL55" s="598"/>
      <c r="BM55" s="254"/>
      <c r="BN55" s="254"/>
      <c r="BO55" s="598"/>
      <c r="BP55" s="254"/>
      <c r="BQ55" s="254"/>
      <c r="BR55" s="598"/>
      <c r="BS55" s="600"/>
      <c r="BT55" s="600"/>
      <c r="BU55" s="598"/>
      <c r="BX55" s="598"/>
      <c r="CA55" s="598"/>
    </row>
    <row r="56" spans="1:81" s="254" customFormat="1" hidden="1">
      <c r="A56" s="254" t="s">
        <v>419</v>
      </c>
      <c r="D56" s="592"/>
      <c r="E56" s="582"/>
      <c r="F56" s="606">
        <f>E10</f>
        <v>-133621519.27</v>
      </c>
      <c r="G56" s="593"/>
      <c r="H56" s="582"/>
      <c r="I56" s="606"/>
      <c r="J56" s="593"/>
      <c r="K56" s="582"/>
      <c r="L56" s="579"/>
      <c r="M56" s="593"/>
      <c r="N56" s="579"/>
      <c r="O56" s="579"/>
      <c r="P56" s="593"/>
      <c r="Q56" s="579"/>
      <c r="R56" s="579"/>
      <c r="S56" s="593"/>
      <c r="T56" s="579"/>
      <c r="U56" s="579"/>
      <c r="V56" s="593"/>
      <c r="W56" s="579"/>
      <c r="X56" s="579"/>
      <c r="Y56" s="593"/>
      <c r="Z56" s="579"/>
      <c r="AA56" s="579"/>
      <c r="AB56" s="593"/>
      <c r="AC56" s="579"/>
      <c r="AD56" s="579"/>
      <c r="AE56" s="593"/>
      <c r="AF56" s="579"/>
      <c r="AG56" s="579"/>
      <c r="AH56" s="593"/>
      <c r="AK56" s="593"/>
      <c r="AN56" s="593"/>
      <c r="AQ56" s="593"/>
      <c r="AT56" s="593"/>
      <c r="AW56" s="593"/>
      <c r="AZ56" s="593"/>
      <c r="BC56" s="593"/>
      <c r="BF56" s="593"/>
      <c r="BI56" s="593"/>
      <c r="BL56" s="593"/>
      <c r="BO56" s="593"/>
      <c r="BR56" s="593"/>
      <c r="BS56" s="594"/>
      <c r="BT56" s="594"/>
      <c r="BU56" s="593"/>
      <c r="BX56" s="593"/>
      <c r="CA56" s="593"/>
    </row>
    <row r="57" spans="1:81" s="595" customFormat="1" hidden="1">
      <c r="A57" s="595" t="s">
        <v>395</v>
      </c>
      <c r="D57" s="596"/>
      <c r="E57" s="582"/>
      <c r="F57" s="607">
        <f>ROUND(F56-F85,2)</f>
        <v>-133621519.27</v>
      </c>
      <c r="G57" s="598"/>
      <c r="H57" s="582"/>
      <c r="I57" s="607"/>
      <c r="J57" s="598"/>
      <c r="K57" s="582"/>
      <c r="L57" s="599"/>
      <c r="M57" s="598"/>
      <c r="N57" s="603"/>
      <c r="O57" s="599"/>
      <c r="P57" s="598"/>
      <c r="Q57" s="603"/>
      <c r="R57" s="599"/>
      <c r="S57" s="598"/>
      <c r="T57" s="603"/>
      <c r="U57" s="599"/>
      <c r="V57" s="598"/>
      <c r="W57" s="603"/>
      <c r="X57" s="599"/>
      <c r="Y57" s="598"/>
      <c r="Z57" s="603"/>
      <c r="AA57" s="599"/>
      <c r="AB57" s="598"/>
      <c r="AC57" s="603"/>
      <c r="AD57" s="599"/>
      <c r="AE57" s="598"/>
      <c r="AF57" s="603"/>
      <c r="AG57" s="599"/>
      <c r="AH57" s="598"/>
      <c r="AI57" s="254"/>
      <c r="AK57" s="598"/>
      <c r="AN57" s="598"/>
      <c r="AQ57" s="598"/>
      <c r="AT57" s="598"/>
      <c r="AW57" s="598"/>
      <c r="AZ57" s="598"/>
      <c r="BC57" s="598"/>
      <c r="BF57" s="598"/>
      <c r="BI57" s="598"/>
      <c r="BL57" s="604"/>
      <c r="BM57" s="254"/>
      <c r="BN57" s="254"/>
      <c r="BO57" s="604"/>
      <c r="BP57" s="254"/>
      <c r="BQ57" s="254"/>
      <c r="BR57" s="611"/>
      <c r="BS57" s="612"/>
      <c r="BT57" s="612"/>
      <c r="BU57" s="611"/>
      <c r="BX57" s="611"/>
      <c r="CA57" s="611"/>
    </row>
    <row r="58" spans="1:81" s="254" customFormat="1" hidden="1">
      <c r="C58" s="578"/>
      <c r="D58" s="582"/>
      <c r="E58" s="583"/>
      <c r="F58" s="578"/>
      <c r="G58" s="582"/>
      <c r="H58" s="583"/>
      <c r="I58" s="578"/>
      <c r="J58" s="582"/>
      <c r="K58" s="579"/>
      <c r="L58" s="579"/>
      <c r="M58" s="579"/>
      <c r="N58" s="579"/>
      <c r="O58" s="579"/>
      <c r="P58" s="579"/>
      <c r="Q58" s="579"/>
      <c r="R58" s="579"/>
      <c r="S58" s="579"/>
      <c r="T58" s="579"/>
      <c r="U58" s="579"/>
    </row>
    <row r="59" spans="1:81" s="254" customFormat="1" hidden="1">
      <c r="C59" s="579"/>
      <c r="D59" s="579"/>
      <c r="E59" s="582"/>
      <c r="F59" s="579"/>
      <c r="G59" s="582"/>
      <c r="H59" s="582"/>
      <c r="I59" s="579"/>
      <c r="J59" s="582"/>
      <c r="K59" s="579"/>
      <c r="L59" s="579"/>
      <c r="M59" s="579"/>
      <c r="N59" s="579"/>
      <c r="O59" s="579"/>
      <c r="P59" s="579"/>
      <c r="Q59" s="579"/>
      <c r="R59" s="579"/>
      <c r="S59" s="579"/>
      <c r="T59" s="579"/>
      <c r="U59" s="579"/>
    </row>
    <row r="60" spans="1:81" s="254" customFormat="1" ht="14.4" thickBot="1">
      <c r="A60" s="255" t="s">
        <v>398</v>
      </c>
      <c r="B60" s="255"/>
      <c r="C60" s="579"/>
      <c r="D60" s="579"/>
      <c r="E60" s="582"/>
      <c r="F60" s="579"/>
      <c r="G60" s="579"/>
      <c r="H60" s="582"/>
      <c r="I60" s="579"/>
      <c r="J60" s="579"/>
      <c r="K60" s="597"/>
      <c r="L60" s="579"/>
      <c r="M60" s="579"/>
      <c r="N60" s="579"/>
      <c r="O60" s="579"/>
      <c r="P60" s="579"/>
      <c r="Q60" s="579"/>
      <c r="R60" s="579"/>
      <c r="S60" s="579"/>
      <c r="T60" s="579"/>
      <c r="U60" s="579"/>
    </row>
    <row r="61" spans="1:81" s="581" customFormat="1" ht="14.4" thickTop="1">
      <c r="A61" s="613" t="s">
        <v>384</v>
      </c>
      <c r="B61" s="614" t="s">
        <v>361</v>
      </c>
      <c r="C61" s="614" t="s">
        <v>361</v>
      </c>
      <c r="D61" s="614" t="s">
        <v>361</v>
      </c>
      <c r="E61" s="614" t="s">
        <v>361</v>
      </c>
      <c r="F61" s="614" t="s">
        <v>361</v>
      </c>
      <c r="G61" s="614" t="s">
        <v>361</v>
      </c>
      <c r="H61" s="614" t="s">
        <v>361</v>
      </c>
      <c r="I61" s="614" t="s">
        <v>361</v>
      </c>
      <c r="J61" s="614" t="s">
        <v>361</v>
      </c>
      <c r="K61" s="614" t="s">
        <v>361</v>
      </c>
      <c r="L61" s="614" t="s">
        <v>361</v>
      </c>
      <c r="M61" s="614" t="s">
        <v>361</v>
      </c>
      <c r="N61" s="614" t="s">
        <v>361</v>
      </c>
      <c r="O61" s="614" t="s">
        <v>361</v>
      </c>
      <c r="P61" s="614" t="s">
        <v>361</v>
      </c>
      <c r="Q61" s="614" t="s">
        <v>361</v>
      </c>
      <c r="R61" s="614" t="s">
        <v>361</v>
      </c>
      <c r="S61" s="614" t="s">
        <v>361</v>
      </c>
      <c r="T61" s="614" t="s">
        <v>361</v>
      </c>
      <c r="U61" s="614" t="s">
        <v>361</v>
      </c>
      <c r="V61" s="614" t="s">
        <v>361</v>
      </c>
      <c r="W61" s="614" t="s">
        <v>361</v>
      </c>
      <c r="X61" s="614" t="s">
        <v>361</v>
      </c>
      <c r="Y61" s="614" t="s">
        <v>361</v>
      </c>
      <c r="Z61" s="614" t="s">
        <v>361</v>
      </c>
      <c r="AA61" s="614" t="s">
        <v>361</v>
      </c>
      <c r="AB61" s="614" t="s">
        <v>361</v>
      </c>
      <c r="AC61" s="614" t="s">
        <v>361</v>
      </c>
      <c r="AD61" s="614" t="s">
        <v>361</v>
      </c>
      <c r="AE61" s="614" t="s">
        <v>361</v>
      </c>
      <c r="AF61" s="614" t="s">
        <v>361</v>
      </c>
      <c r="AG61" s="614" t="s">
        <v>361</v>
      </c>
      <c r="AH61" s="614" t="s">
        <v>361</v>
      </c>
      <c r="AI61" s="614" t="s">
        <v>361</v>
      </c>
      <c r="AJ61" s="614" t="s">
        <v>361</v>
      </c>
      <c r="AK61" s="614" t="s">
        <v>361</v>
      </c>
      <c r="AL61" s="614" t="s">
        <v>361</v>
      </c>
      <c r="AM61" s="614" t="s">
        <v>361</v>
      </c>
      <c r="AN61" s="614" t="s">
        <v>361</v>
      </c>
      <c r="AO61" s="614" t="s">
        <v>361</v>
      </c>
      <c r="AP61" s="614" t="s">
        <v>361</v>
      </c>
      <c r="AQ61" s="614" t="s">
        <v>361</v>
      </c>
      <c r="AR61" s="614" t="s">
        <v>361</v>
      </c>
      <c r="AS61" s="614" t="s">
        <v>361</v>
      </c>
      <c r="AT61" s="614" t="s">
        <v>361</v>
      </c>
      <c r="AU61" s="614" t="s">
        <v>361</v>
      </c>
      <c r="AV61" s="614" t="s">
        <v>361</v>
      </c>
      <c r="AW61" s="614" t="s">
        <v>361</v>
      </c>
      <c r="AX61" s="614" t="s">
        <v>361</v>
      </c>
      <c r="AY61" s="614" t="s">
        <v>361</v>
      </c>
      <c r="AZ61" s="614" t="s">
        <v>361</v>
      </c>
      <c r="BA61" s="614" t="s">
        <v>361</v>
      </c>
      <c r="BB61" s="614" t="s">
        <v>361</v>
      </c>
      <c r="BC61" s="614" t="s">
        <v>361</v>
      </c>
      <c r="BD61" s="614" t="s">
        <v>361</v>
      </c>
      <c r="BE61" s="614" t="s">
        <v>361</v>
      </c>
      <c r="BF61" s="614" t="s">
        <v>361</v>
      </c>
      <c r="BG61" s="614" t="s">
        <v>361</v>
      </c>
      <c r="BH61" s="614" t="s">
        <v>361</v>
      </c>
      <c r="BI61" s="614" t="s">
        <v>361</v>
      </c>
      <c r="BJ61" s="614" t="s">
        <v>361</v>
      </c>
      <c r="BK61" s="614" t="s">
        <v>361</v>
      </c>
      <c r="BL61" s="614" t="s">
        <v>361</v>
      </c>
      <c r="BM61" s="614" t="s">
        <v>361</v>
      </c>
      <c r="BN61" s="614" t="s">
        <v>361</v>
      </c>
      <c r="BO61" s="614" t="s">
        <v>361</v>
      </c>
      <c r="BP61" s="614" t="s">
        <v>361</v>
      </c>
      <c r="BQ61" s="614" t="s">
        <v>361</v>
      </c>
      <c r="BR61" s="614" t="s">
        <v>361</v>
      </c>
      <c r="BS61" s="614" t="s">
        <v>361</v>
      </c>
      <c r="BT61" s="614" t="s">
        <v>361</v>
      </c>
      <c r="BU61" s="614" t="s">
        <v>361</v>
      </c>
    </row>
    <row r="62" spans="1:81" s="581" customFormat="1">
      <c r="A62" s="615" t="s">
        <v>385</v>
      </c>
      <c r="B62" s="616"/>
      <c r="C62" s="616"/>
      <c r="D62" s="616"/>
      <c r="E62" s="616"/>
      <c r="F62" s="616"/>
      <c r="G62" s="616"/>
      <c r="H62" s="616"/>
      <c r="I62" s="616"/>
      <c r="J62" s="616"/>
      <c r="K62" s="616"/>
      <c r="L62" s="616"/>
      <c r="M62" s="616"/>
      <c r="N62" s="616"/>
      <c r="O62" s="616"/>
      <c r="P62" s="616"/>
      <c r="Q62" s="616"/>
      <c r="R62" s="616"/>
      <c r="S62" s="616"/>
      <c r="T62" s="616"/>
      <c r="U62" s="616"/>
      <c r="V62" s="616"/>
      <c r="W62" s="616"/>
      <c r="X62" s="616"/>
      <c r="Y62" s="616"/>
      <c r="Z62" s="616"/>
      <c r="AA62" s="616"/>
      <c r="AB62" s="616"/>
      <c r="AC62" s="616"/>
      <c r="AD62" s="616"/>
      <c r="AE62" s="616"/>
      <c r="AF62" s="616"/>
      <c r="AG62" s="616"/>
      <c r="AH62" s="616"/>
      <c r="AI62" s="616"/>
      <c r="AJ62" s="616"/>
      <c r="AK62" s="616"/>
      <c r="AL62" s="616"/>
      <c r="AM62" s="616"/>
      <c r="AN62" s="616"/>
      <c r="AO62" s="616"/>
      <c r="AP62" s="616"/>
      <c r="AQ62" s="616"/>
      <c r="AR62" s="616"/>
      <c r="AS62" s="616"/>
      <c r="AT62" s="616"/>
      <c r="AU62" s="616"/>
      <c r="AV62" s="616"/>
      <c r="AW62" s="616"/>
      <c r="AX62" s="616"/>
      <c r="AY62" s="616"/>
      <c r="AZ62" s="616"/>
      <c r="BA62" s="616"/>
      <c r="BB62" s="616"/>
      <c r="BC62" s="616"/>
      <c r="BD62" s="616"/>
      <c r="BE62" s="616"/>
      <c r="BF62" s="616"/>
      <c r="BG62" s="616"/>
      <c r="BH62" s="616"/>
      <c r="BI62" s="616"/>
      <c r="BJ62" s="616"/>
      <c r="BK62" s="616"/>
      <c r="BL62" s="616"/>
      <c r="BM62" s="616"/>
      <c r="BN62" s="616"/>
      <c r="BO62" s="616"/>
      <c r="BP62" s="616"/>
      <c r="BQ62" s="616"/>
      <c r="BR62" s="616"/>
      <c r="BS62" s="616"/>
      <c r="BT62" s="616"/>
      <c r="BU62" s="616"/>
      <c r="BV62" s="616"/>
      <c r="BW62" s="616"/>
      <c r="BX62" s="616"/>
      <c r="BY62" s="616"/>
      <c r="BZ62" s="616"/>
      <c r="CA62" s="616"/>
      <c r="CB62" s="616"/>
      <c r="CC62" s="616"/>
    </row>
    <row r="63" spans="1:81" s="581" customFormat="1">
      <c r="A63" s="582" t="s">
        <v>386</v>
      </c>
      <c r="B63" s="616"/>
      <c r="C63" s="616"/>
      <c r="D63" s="616"/>
      <c r="E63" s="616"/>
      <c r="F63" s="616"/>
      <c r="G63" s="616"/>
      <c r="H63" s="616"/>
      <c r="I63" s="616"/>
      <c r="J63" s="616"/>
      <c r="K63" s="616"/>
      <c r="L63" s="616"/>
      <c r="M63" s="616"/>
      <c r="N63" s="616"/>
      <c r="O63" s="616"/>
      <c r="P63" s="616"/>
      <c r="Q63" s="616"/>
      <c r="R63" s="616"/>
      <c r="S63" s="616"/>
      <c r="T63" s="616"/>
      <c r="U63" s="616"/>
      <c r="V63" s="616"/>
      <c r="W63" s="616"/>
      <c r="X63" s="616"/>
      <c r="Y63" s="616"/>
      <c r="Z63" s="616"/>
      <c r="AA63" s="616"/>
      <c r="AB63" s="616"/>
      <c r="AC63" s="616"/>
      <c r="AD63" s="616"/>
      <c r="AE63" s="616"/>
      <c r="AF63" s="616"/>
      <c r="AG63" s="616"/>
      <c r="AH63" s="616"/>
      <c r="AI63" s="616"/>
      <c r="AJ63" s="616"/>
      <c r="AK63" s="616"/>
      <c r="AL63" s="616"/>
      <c r="AM63" s="616"/>
      <c r="AN63" s="616"/>
      <c r="AO63" s="616"/>
      <c r="AP63" s="616"/>
      <c r="AQ63" s="616"/>
      <c r="AR63" s="616"/>
      <c r="AS63" s="616"/>
      <c r="AT63" s="616"/>
      <c r="AU63" s="616"/>
      <c r="AV63" s="616"/>
      <c r="AW63" s="616"/>
      <c r="AX63" s="616"/>
      <c r="AY63" s="616"/>
      <c r="AZ63" s="616"/>
      <c r="BA63" s="616"/>
      <c r="BB63" s="616"/>
      <c r="BC63" s="616"/>
      <c r="BD63" s="616"/>
      <c r="BE63" s="616"/>
      <c r="BF63" s="616"/>
      <c r="BG63" s="616"/>
      <c r="BH63" s="616"/>
      <c r="BI63" s="616"/>
      <c r="BJ63" s="616"/>
      <c r="BK63" s="616"/>
      <c r="BL63" s="616"/>
      <c r="BM63" s="616"/>
      <c r="BN63" s="616"/>
      <c r="BO63" s="616"/>
      <c r="BP63" s="616"/>
      <c r="BQ63" s="616"/>
      <c r="BR63" s="616"/>
      <c r="BS63" s="616"/>
      <c r="BT63" s="616"/>
      <c r="BU63" s="616"/>
      <c r="BV63" s="616"/>
      <c r="BW63" s="616"/>
      <c r="BX63" s="616"/>
      <c r="BY63" s="616"/>
      <c r="BZ63" s="616"/>
      <c r="CA63" s="616"/>
      <c r="CB63" s="616"/>
      <c r="CC63" s="616"/>
    </row>
    <row r="64" spans="1:81" s="581" customFormat="1">
      <c r="A64" s="582" t="s">
        <v>388</v>
      </c>
      <c r="B64" s="616"/>
      <c r="C64" s="616"/>
      <c r="D64" s="616"/>
      <c r="E64" s="616"/>
      <c r="F64" s="616"/>
      <c r="G64" s="616"/>
      <c r="H64" s="616"/>
      <c r="I64" s="616"/>
      <c r="J64" s="616"/>
      <c r="K64" s="616"/>
      <c r="L64" s="616"/>
      <c r="M64" s="616"/>
      <c r="N64" s="616"/>
      <c r="O64" s="616"/>
      <c r="P64" s="616"/>
      <c r="Q64" s="616"/>
      <c r="R64" s="616"/>
      <c r="S64" s="616"/>
      <c r="T64" s="616"/>
      <c r="U64" s="616"/>
      <c r="V64" s="616"/>
      <c r="W64" s="616"/>
      <c r="X64" s="616"/>
      <c r="Y64" s="616"/>
      <c r="Z64" s="616"/>
      <c r="AA64" s="616"/>
      <c r="AB64" s="616"/>
      <c r="AC64" s="616"/>
      <c r="AD64" s="616"/>
      <c r="AE64" s="616"/>
      <c r="AF64" s="616"/>
      <c r="AG64" s="616"/>
      <c r="AH64" s="616"/>
      <c r="AI64" s="616"/>
      <c r="AJ64" s="616"/>
      <c r="AK64" s="616"/>
      <c r="AL64" s="616"/>
      <c r="AM64" s="616"/>
      <c r="AN64" s="616"/>
      <c r="AO64" s="616"/>
      <c r="AP64" s="616"/>
      <c r="AQ64" s="616"/>
      <c r="AR64" s="616"/>
      <c r="AS64" s="616"/>
      <c r="AT64" s="616"/>
      <c r="AU64" s="616"/>
      <c r="AV64" s="616"/>
      <c r="AW64" s="616"/>
      <c r="AX64" s="616"/>
      <c r="AY64" s="616"/>
      <c r="AZ64" s="616"/>
      <c r="BA64" s="616"/>
      <c r="BB64" s="616"/>
      <c r="BC64" s="616"/>
      <c r="BD64" s="616"/>
      <c r="BE64" s="616"/>
      <c r="BF64" s="616"/>
      <c r="BG64" s="616"/>
      <c r="BH64" s="616"/>
      <c r="BI64" s="616"/>
      <c r="BJ64" s="616"/>
      <c r="BK64" s="616"/>
      <c r="BL64" s="616"/>
      <c r="BM64" s="616"/>
      <c r="BN64" s="616"/>
      <c r="BO64" s="616"/>
      <c r="BP64" s="616"/>
      <c r="BQ64" s="616"/>
      <c r="BR64" s="616"/>
      <c r="BS64" s="616"/>
      <c r="BT64" s="616"/>
      <c r="BU64" s="616"/>
      <c r="BV64" s="616"/>
      <c r="BW64" s="616"/>
      <c r="BX64" s="616"/>
      <c r="BY64" s="616"/>
      <c r="BZ64" s="616"/>
      <c r="CA64" s="616"/>
      <c r="CB64" s="616"/>
      <c r="CC64" s="616"/>
    </row>
    <row r="65" spans="1:81" s="581" customFormat="1" ht="14.4" thickBot="1">
      <c r="A65" s="617" t="s">
        <v>387</v>
      </c>
      <c r="B65" s="618"/>
      <c r="C65" s="618"/>
      <c r="D65" s="618"/>
      <c r="E65" s="618"/>
      <c r="F65" s="618"/>
      <c r="G65" s="618"/>
      <c r="H65" s="618"/>
      <c r="I65" s="618"/>
      <c r="J65" s="618"/>
      <c r="K65" s="618"/>
      <c r="L65" s="618"/>
      <c r="M65" s="618"/>
      <c r="N65" s="618"/>
      <c r="O65" s="618"/>
      <c r="P65" s="618"/>
      <c r="Q65" s="618"/>
      <c r="R65" s="618"/>
      <c r="S65" s="618"/>
      <c r="T65" s="618"/>
      <c r="U65" s="618"/>
      <c r="V65" s="618"/>
      <c r="W65" s="618"/>
      <c r="X65" s="618"/>
      <c r="Y65" s="618"/>
      <c r="Z65" s="618"/>
      <c r="AA65" s="618"/>
      <c r="AB65" s="618"/>
      <c r="AC65" s="618"/>
      <c r="AD65" s="618"/>
      <c r="AE65" s="618"/>
      <c r="AF65" s="618"/>
      <c r="AG65" s="618"/>
      <c r="AH65" s="618"/>
      <c r="AI65" s="618"/>
      <c r="AJ65" s="618"/>
      <c r="AK65" s="618"/>
      <c r="AL65" s="618"/>
      <c r="AM65" s="618"/>
      <c r="AN65" s="618"/>
      <c r="AO65" s="618"/>
      <c r="AP65" s="618"/>
      <c r="AQ65" s="618"/>
      <c r="AR65" s="618"/>
      <c r="AS65" s="618"/>
      <c r="AT65" s="618"/>
      <c r="AU65" s="618"/>
      <c r="AV65" s="618"/>
      <c r="AW65" s="618"/>
      <c r="AX65" s="618"/>
      <c r="AY65" s="618"/>
      <c r="AZ65" s="618"/>
      <c r="BA65" s="618"/>
      <c r="BB65" s="618"/>
      <c r="BC65" s="618"/>
      <c r="BD65" s="618"/>
      <c r="BE65" s="618"/>
      <c r="BF65" s="618"/>
      <c r="BG65" s="618"/>
      <c r="BH65" s="618"/>
      <c r="BI65" s="618"/>
      <c r="BJ65" s="618"/>
      <c r="BK65" s="618"/>
      <c r="BL65" s="618"/>
      <c r="BM65" s="618"/>
      <c r="BN65" s="618"/>
      <c r="BO65" s="618"/>
      <c r="BP65" s="618"/>
      <c r="BQ65" s="618"/>
      <c r="BR65" s="618"/>
      <c r="BS65" s="618"/>
      <c r="BT65" s="618"/>
      <c r="BU65" s="618"/>
      <c r="BV65" s="618"/>
      <c r="BW65" s="618"/>
      <c r="BX65" s="618"/>
      <c r="BY65" s="618"/>
      <c r="BZ65" s="618"/>
      <c r="CA65" s="618"/>
      <c r="CB65" s="618"/>
      <c r="CC65" s="618"/>
    </row>
    <row r="66" spans="1:81" s="581" customFormat="1" ht="15" thickTop="1" thickBot="1">
      <c r="B66" s="582"/>
      <c r="C66" s="582"/>
      <c r="D66" s="582"/>
      <c r="E66" s="582"/>
      <c r="F66" s="582"/>
      <c r="G66" s="582"/>
      <c r="H66" s="582"/>
      <c r="I66" s="582"/>
      <c r="J66" s="582"/>
      <c r="K66" s="582"/>
      <c r="L66" s="582"/>
      <c r="M66" s="582"/>
      <c r="N66" s="582"/>
      <c r="O66" s="582"/>
      <c r="P66" s="582"/>
      <c r="Q66" s="582"/>
      <c r="R66" s="582"/>
      <c r="S66" s="582"/>
      <c r="T66" s="582"/>
      <c r="U66" s="582"/>
      <c r="V66" s="582"/>
      <c r="W66" s="582"/>
      <c r="X66" s="582"/>
      <c r="Y66" s="582"/>
      <c r="Z66" s="582"/>
      <c r="AA66" s="582"/>
      <c r="AB66" s="582"/>
      <c r="AC66" s="582"/>
      <c r="AD66" s="582"/>
      <c r="AE66" s="582"/>
      <c r="AF66" s="582"/>
      <c r="AG66" s="582"/>
      <c r="AH66" s="582"/>
      <c r="AI66" s="582"/>
    </row>
    <row r="67" spans="1:81" s="581" customFormat="1" ht="14.4" thickTop="1">
      <c r="A67" s="613" t="s">
        <v>57</v>
      </c>
      <c r="B67" s="614"/>
      <c r="C67" s="614"/>
      <c r="D67" s="614"/>
      <c r="E67" s="614"/>
      <c r="F67" s="614"/>
      <c r="G67" s="614"/>
      <c r="H67" s="614"/>
      <c r="I67" s="614"/>
      <c r="J67" s="614"/>
      <c r="K67" s="614"/>
      <c r="L67" s="614"/>
      <c r="M67" s="614"/>
      <c r="N67" s="614"/>
      <c r="O67" s="614"/>
      <c r="P67" s="614"/>
      <c r="Q67" s="614"/>
      <c r="R67" s="614"/>
      <c r="S67" s="614"/>
      <c r="T67" s="614"/>
      <c r="U67" s="614"/>
      <c r="V67" s="614"/>
      <c r="W67" s="614"/>
      <c r="X67" s="614"/>
      <c r="Y67" s="614"/>
      <c r="Z67" s="614"/>
      <c r="AA67" s="614"/>
      <c r="AB67" s="614"/>
      <c r="AC67" s="614"/>
      <c r="AD67" s="614"/>
      <c r="AE67" s="614"/>
      <c r="AF67" s="614"/>
      <c r="AG67" s="614"/>
      <c r="AH67" s="614"/>
      <c r="AI67" s="614"/>
      <c r="AJ67" s="614"/>
      <c r="AK67" s="614"/>
      <c r="AL67" s="614"/>
      <c r="AM67" s="614"/>
      <c r="AN67" s="614"/>
      <c r="AO67" s="614"/>
      <c r="AP67" s="614"/>
      <c r="AQ67" s="614"/>
      <c r="AR67" s="614"/>
      <c r="AS67" s="614"/>
      <c r="AT67" s="614"/>
      <c r="AU67" s="614"/>
      <c r="AV67" s="614"/>
      <c r="AW67" s="614"/>
      <c r="AX67" s="614"/>
      <c r="AY67" s="614"/>
      <c r="AZ67" s="614"/>
      <c r="BA67" s="614"/>
    </row>
    <row r="68" spans="1:81" s="581" customFormat="1" ht="23.25" customHeight="1">
      <c r="A68" s="582" t="str">
        <f t="shared" ref="A68:A84" si="18">A94</f>
        <v>a) Principal Receipts received in respect of the Mortgage Loans</v>
      </c>
      <c r="B68" s="616"/>
      <c r="C68" s="616"/>
      <c r="D68" s="616"/>
      <c r="E68" s="616"/>
      <c r="F68" s="616"/>
      <c r="G68" s="616"/>
      <c r="H68" s="616"/>
      <c r="I68" s="616"/>
      <c r="J68" s="616"/>
      <c r="K68" s="616"/>
      <c r="L68" s="616"/>
      <c r="M68" s="616"/>
      <c r="N68" s="616"/>
      <c r="O68" s="616"/>
      <c r="P68" s="616"/>
      <c r="Q68" s="616"/>
      <c r="R68" s="616"/>
      <c r="S68" s="616"/>
      <c r="T68" s="616"/>
      <c r="U68" s="616"/>
      <c r="V68" s="616"/>
      <c r="W68" s="616"/>
      <c r="X68" s="616"/>
      <c r="Y68" s="616"/>
      <c r="Z68" s="616"/>
      <c r="AA68" s="616"/>
      <c r="AB68" s="616"/>
      <c r="AC68" s="616"/>
      <c r="AD68" s="616"/>
      <c r="AE68" s="616"/>
      <c r="AF68" s="616"/>
      <c r="AG68" s="616"/>
      <c r="AH68" s="616"/>
      <c r="AI68" s="616"/>
      <c r="AJ68" s="616"/>
      <c r="AK68" s="616"/>
      <c r="AL68" s="616"/>
      <c r="AM68" s="616"/>
      <c r="AN68" s="616"/>
      <c r="AO68" s="616"/>
      <c r="AP68" s="616"/>
      <c r="AQ68" s="616"/>
      <c r="AR68" s="616"/>
      <c r="AS68" s="616"/>
      <c r="AT68" s="616"/>
      <c r="AU68" s="616"/>
      <c r="AV68" s="616"/>
      <c r="AW68" s="616"/>
      <c r="AX68" s="616"/>
      <c r="AY68" s="616"/>
      <c r="AZ68" s="616"/>
      <c r="BA68" s="616"/>
      <c r="BB68" s="616"/>
      <c r="BC68" s="616"/>
      <c r="BD68" s="616"/>
      <c r="BE68" s="616"/>
      <c r="BF68" s="616"/>
      <c r="BG68" s="616"/>
      <c r="BH68" s="616"/>
      <c r="BI68" s="616"/>
      <c r="BJ68" s="616"/>
      <c r="BK68" s="616"/>
      <c r="BL68" s="616"/>
      <c r="BM68" s="616"/>
      <c r="BN68" s="616"/>
      <c r="BO68" s="616"/>
      <c r="BP68" s="616"/>
      <c r="BQ68" s="616"/>
      <c r="BR68" s="616"/>
      <c r="BS68" s="616"/>
      <c r="BT68" s="616"/>
      <c r="BU68" s="616"/>
      <c r="BV68" s="616"/>
      <c r="BW68" s="616"/>
      <c r="BX68" s="616"/>
      <c r="BY68" s="616"/>
      <c r="BZ68" s="616"/>
      <c r="CA68" s="616"/>
      <c r="CB68" s="616"/>
      <c r="CC68" s="616"/>
    </row>
    <row r="69" spans="1:81" s="581" customFormat="1">
      <c r="A69" s="582" t="str">
        <f t="shared" si="18"/>
        <v>b) Income from Authorised Investments</v>
      </c>
      <c r="B69" s="616"/>
      <c r="C69" s="616"/>
      <c r="D69" s="616"/>
      <c r="E69" s="616"/>
      <c r="F69" s="616"/>
      <c r="G69" s="616"/>
      <c r="H69" s="616"/>
      <c r="I69" s="616"/>
      <c r="J69" s="616"/>
      <c r="K69" s="616"/>
      <c r="L69" s="616"/>
      <c r="M69" s="616"/>
      <c r="N69" s="616"/>
      <c r="O69" s="616"/>
      <c r="P69" s="616"/>
      <c r="Q69" s="616"/>
      <c r="R69" s="616"/>
      <c r="S69" s="616"/>
      <c r="T69" s="616"/>
      <c r="U69" s="616"/>
      <c r="V69" s="616"/>
      <c r="W69" s="616"/>
      <c r="X69" s="616"/>
      <c r="Y69" s="616"/>
      <c r="Z69" s="616"/>
      <c r="AA69" s="616"/>
      <c r="AB69" s="616"/>
      <c r="AC69" s="616"/>
      <c r="AD69" s="616"/>
      <c r="AE69" s="616"/>
      <c r="AF69" s="616"/>
      <c r="AG69" s="616"/>
      <c r="AH69" s="616"/>
      <c r="AI69" s="616"/>
      <c r="AJ69" s="616"/>
      <c r="AK69" s="616"/>
      <c r="AL69" s="616"/>
      <c r="AM69" s="616"/>
      <c r="AN69" s="616"/>
      <c r="AO69" s="616"/>
      <c r="AP69" s="616"/>
      <c r="AQ69" s="616"/>
      <c r="AR69" s="616"/>
      <c r="AS69" s="616"/>
      <c r="AT69" s="616"/>
      <c r="AU69" s="616"/>
      <c r="AV69" s="616"/>
      <c r="AW69" s="616"/>
      <c r="AX69" s="616"/>
      <c r="AY69" s="616"/>
      <c r="AZ69" s="616"/>
      <c r="BA69" s="616"/>
      <c r="BB69" s="616"/>
      <c r="BC69" s="616"/>
      <c r="BD69" s="616"/>
      <c r="BE69" s="616"/>
      <c r="BF69" s="616"/>
      <c r="BG69" s="616"/>
      <c r="BH69" s="616"/>
      <c r="BI69" s="616"/>
      <c r="BJ69" s="616"/>
      <c r="BK69" s="616"/>
      <c r="BL69" s="616"/>
      <c r="BM69" s="616"/>
      <c r="BN69" s="616"/>
      <c r="BO69" s="616"/>
      <c r="BP69" s="616"/>
      <c r="BQ69" s="616"/>
      <c r="BR69" s="616"/>
      <c r="BS69" s="616"/>
      <c r="BT69" s="616"/>
      <c r="BU69" s="616"/>
      <c r="BV69" s="616"/>
      <c r="BW69" s="616"/>
      <c r="BX69" s="616"/>
      <c r="BY69" s="616"/>
      <c r="BZ69" s="616"/>
      <c r="CA69" s="616"/>
      <c r="CB69" s="616"/>
      <c r="CC69" s="616"/>
    </row>
    <row r="70" spans="1:81" s="581" customFormat="1" ht="28.5" customHeight="1">
      <c r="A70" s="672" t="str">
        <f t="shared" si="18"/>
        <v xml:space="preserve">c) For any Bullet Redemption Notes the amount standing to the credit of each Cash Accumulation Ledger </v>
      </c>
      <c r="B70" s="616"/>
      <c r="C70" s="616"/>
      <c r="D70" s="616"/>
      <c r="E70" s="616"/>
      <c r="F70" s="616"/>
      <c r="G70" s="616"/>
      <c r="H70" s="616"/>
      <c r="I70" s="616"/>
      <c r="J70" s="616"/>
      <c r="K70" s="616"/>
      <c r="L70" s="616"/>
      <c r="M70" s="616"/>
      <c r="N70" s="616"/>
      <c r="O70" s="616"/>
      <c r="P70" s="616"/>
      <c r="Q70" s="616"/>
      <c r="R70" s="616"/>
      <c r="S70" s="616"/>
      <c r="T70" s="616"/>
      <c r="U70" s="616"/>
      <c r="V70" s="616"/>
      <c r="W70" s="616"/>
      <c r="X70" s="616"/>
      <c r="Y70" s="616"/>
      <c r="Z70" s="616"/>
      <c r="AA70" s="616"/>
      <c r="AB70" s="616"/>
      <c r="AC70" s="616"/>
      <c r="AD70" s="616"/>
      <c r="AE70" s="616"/>
      <c r="AF70" s="616"/>
      <c r="AG70" s="616"/>
      <c r="AH70" s="616"/>
      <c r="AI70" s="616"/>
      <c r="AJ70" s="616"/>
      <c r="AK70" s="616"/>
      <c r="AL70" s="616"/>
      <c r="AM70" s="616"/>
      <c r="AN70" s="616"/>
      <c r="AO70" s="616"/>
      <c r="AP70" s="616"/>
      <c r="AQ70" s="616"/>
      <c r="AR70" s="616"/>
      <c r="AS70" s="616"/>
      <c r="AT70" s="616"/>
      <c r="AU70" s="616"/>
      <c r="AV70" s="616"/>
      <c r="AW70" s="616"/>
      <c r="AX70" s="616"/>
      <c r="AY70" s="616"/>
      <c r="AZ70" s="616"/>
      <c r="BA70" s="616"/>
      <c r="BB70" s="616"/>
      <c r="BC70" s="616"/>
      <c r="BD70" s="616"/>
      <c r="BE70" s="616"/>
      <c r="BF70" s="616"/>
      <c r="BG70" s="616"/>
      <c r="BH70" s="616"/>
      <c r="BI70" s="616"/>
      <c r="BJ70" s="616"/>
      <c r="BK70" s="616"/>
      <c r="BL70" s="616"/>
      <c r="BM70" s="616"/>
      <c r="BN70" s="616"/>
      <c r="BO70" s="616"/>
      <c r="BP70" s="616"/>
      <c r="BQ70" s="616"/>
      <c r="BR70" s="616"/>
      <c r="BS70" s="616"/>
      <c r="BT70" s="616"/>
      <c r="BU70" s="616"/>
      <c r="BV70" s="616"/>
      <c r="BW70" s="616"/>
      <c r="BX70" s="616"/>
      <c r="BY70" s="616"/>
      <c r="BZ70" s="616"/>
      <c r="CA70" s="616"/>
      <c r="CB70" s="616"/>
      <c r="CC70" s="616"/>
    </row>
    <row r="71" spans="1:81" s="581" customFormat="1" ht="28.5" customHeight="1">
      <c r="A71" s="582" t="str">
        <f t="shared" si="18"/>
        <v xml:space="preserve">d) All other principal amounts standing to the credit of the Principal Ledger </v>
      </c>
      <c r="B71" s="616"/>
      <c r="C71" s="616"/>
      <c r="D71" s="616"/>
      <c r="E71" s="616"/>
      <c r="F71" s="616"/>
      <c r="G71" s="616"/>
      <c r="H71" s="616"/>
      <c r="I71" s="616"/>
      <c r="J71" s="616"/>
      <c r="K71" s="616"/>
      <c r="L71" s="616"/>
      <c r="M71" s="616"/>
      <c r="N71" s="616"/>
      <c r="O71" s="616"/>
      <c r="P71" s="616"/>
      <c r="Q71" s="616"/>
      <c r="R71" s="616"/>
      <c r="S71" s="616"/>
      <c r="T71" s="616"/>
      <c r="U71" s="616"/>
      <c r="V71" s="616"/>
      <c r="W71" s="616"/>
      <c r="X71" s="616"/>
      <c r="Y71" s="616"/>
      <c r="Z71" s="616"/>
      <c r="AA71" s="616"/>
      <c r="AB71" s="616"/>
      <c r="AC71" s="616"/>
      <c r="AD71" s="616"/>
      <c r="AE71" s="616"/>
      <c r="AF71" s="616"/>
      <c r="AG71" s="616"/>
      <c r="AH71" s="616"/>
      <c r="AI71" s="616"/>
      <c r="AJ71" s="616"/>
      <c r="AK71" s="616"/>
      <c r="AL71" s="616"/>
      <c r="AM71" s="616"/>
      <c r="AN71" s="616"/>
      <c r="AO71" s="616"/>
      <c r="AP71" s="616"/>
      <c r="AQ71" s="616"/>
      <c r="AR71" s="616"/>
      <c r="AS71" s="616"/>
      <c r="AT71" s="616"/>
      <c r="AU71" s="616"/>
      <c r="AV71" s="616"/>
      <c r="AW71" s="616"/>
      <c r="AX71" s="616"/>
      <c r="AY71" s="616"/>
      <c r="AZ71" s="616"/>
      <c r="BA71" s="616"/>
      <c r="BB71" s="616"/>
      <c r="BC71" s="616"/>
      <c r="BD71" s="616"/>
      <c r="BE71" s="616"/>
      <c r="BF71" s="616"/>
      <c r="BG71" s="616"/>
      <c r="BH71" s="616"/>
      <c r="BI71" s="616"/>
      <c r="BJ71" s="616"/>
      <c r="BK71" s="616"/>
      <c r="BL71" s="616"/>
      <c r="BM71" s="616"/>
      <c r="BN71" s="616"/>
      <c r="BO71" s="616"/>
      <c r="BP71" s="616"/>
      <c r="BQ71" s="616"/>
      <c r="BR71" s="616"/>
      <c r="BS71" s="616"/>
      <c r="BT71" s="616"/>
      <c r="BU71" s="616"/>
      <c r="BV71" s="616"/>
      <c r="BW71" s="616"/>
      <c r="BX71" s="616"/>
      <c r="BY71" s="616"/>
      <c r="BZ71" s="616"/>
      <c r="CA71" s="616"/>
      <c r="CB71" s="616"/>
      <c r="CC71" s="616"/>
    </row>
    <row r="72" spans="1:81" s="581" customFormat="1" ht="27.75" customHeight="1">
      <c r="A72" s="672" t="str">
        <f t="shared" si="18"/>
        <v xml:space="preserve">e) Following the occurrence of an Asset Trigger Event and for as long as a Non-Asset Trigger Event has occurred application of the Funding </v>
      </c>
      <c r="B72" s="616"/>
      <c r="C72" s="616"/>
      <c r="D72" s="616"/>
      <c r="E72" s="616"/>
      <c r="F72" s="616"/>
      <c r="G72" s="616"/>
      <c r="H72" s="616"/>
      <c r="I72" s="616"/>
      <c r="J72" s="616"/>
      <c r="K72" s="616"/>
      <c r="L72" s="616"/>
      <c r="M72" s="616"/>
      <c r="N72" s="616"/>
      <c r="O72" s="616"/>
      <c r="P72" s="616"/>
      <c r="Q72" s="616"/>
      <c r="R72" s="616"/>
      <c r="S72" s="616"/>
      <c r="T72" s="616"/>
      <c r="U72" s="616"/>
      <c r="V72" s="616"/>
      <c r="W72" s="616"/>
      <c r="X72" s="616"/>
      <c r="Y72" s="616"/>
      <c r="Z72" s="616"/>
      <c r="AA72" s="616"/>
      <c r="AB72" s="616"/>
      <c r="AC72" s="616"/>
      <c r="AD72" s="616"/>
      <c r="AE72" s="616"/>
      <c r="AF72" s="616"/>
      <c r="AG72" s="616"/>
      <c r="AH72" s="616"/>
      <c r="AI72" s="616"/>
      <c r="AJ72" s="616"/>
      <c r="AK72" s="616"/>
      <c r="AL72" s="616"/>
      <c r="AM72" s="616"/>
      <c r="AN72" s="616"/>
      <c r="AO72" s="616"/>
      <c r="AP72" s="616"/>
      <c r="AQ72" s="616"/>
      <c r="AR72" s="616"/>
      <c r="AS72" s="616"/>
      <c r="AT72" s="616"/>
      <c r="AU72" s="616"/>
      <c r="AV72" s="616"/>
      <c r="AW72" s="616"/>
      <c r="AX72" s="616"/>
      <c r="AY72" s="616"/>
      <c r="AZ72" s="616"/>
      <c r="BA72" s="616"/>
      <c r="BB72" s="616"/>
      <c r="BC72" s="616"/>
      <c r="BD72" s="616"/>
      <c r="BE72" s="616"/>
      <c r="BF72" s="616"/>
      <c r="BG72" s="616"/>
      <c r="BH72" s="616"/>
      <c r="BI72" s="616"/>
      <c r="BJ72" s="616"/>
      <c r="BK72" s="616"/>
      <c r="BL72" s="616"/>
      <c r="BM72" s="616"/>
      <c r="BN72" s="616"/>
      <c r="BO72" s="616"/>
      <c r="BP72" s="616"/>
      <c r="BQ72" s="616"/>
      <c r="BR72" s="616"/>
      <c r="BS72" s="616"/>
      <c r="BT72" s="616"/>
      <c r="BU72" s="616"/>
      <c r="BV72" s="616"/>
      <c r="BW72" s="616"/>
      <c r="BX72" s="616"/>
      <c r="BY72" s="616"/>
      <c r="BZ72" s="616"/>
      <c r="CA72" s="616"/>
      <c r="CB72" s="616"/>
      <c r="CC72" s="616"/>
    </row>
    <row r="73" spans="1:81" s="581" customFormat="1" ht="23.25" customHeight="1">
      <c r="A73" s="672" t="str">
        <f t="shared" si="18"/>
        <v xml:space="preserve">    Note Principal Portion and all amounts standing to the credit of each Cash Accumulation Ledger;</v>
      </c>
      <c r="B73" s="616"/>
      <c r="C73" s="616"/>
      <c r="D73" s="616"/>
      <c r="E73" s="616"/>
      <c r="F73" s="616"/>
      <c r="G73" s="616"/>
      <c r="H73" s="616"/>
      <c r="I73" s="616"/>
      <c r="J73" s="616"/>
      <c r="K73" s="616"/>
      <c r="L73" s="616"/>
      <c r="M73" s="616"/>
      <c r="N73" s="616"/>
      <c r="O73" s="616"/>
      <c r="P73" s="616"/>
      <c r="Q73" s="616"/>
      <c r="R73" s="616"/>
      <c r="S73" s="616"/>
      <c r="T73" s="616"/>
      <c r="U73" s="616"/>
      <c r="V73" s="616"/>
      <c r="W73" s="616"/>
      <c r="X73" s="616"/>
      <c r="Y73" s="616"/>
      <c r="Z73" s="616"/>
      <c r="AA73" s="616"/>
      <c r="AB73" s="616"/>
      <c r="AC73" s="616"/>
      <c r="AD73" s="616"/>
      <c r="AE73" s="616"/>
      <c r="AF73" s="616"/>
      <c r="AG73" s="616"/>
      <c r="AH73" s="616"/>
      <c r="AI73" s="616"/>
      <c r="AJ73" s="616"/>
      <c r="AK73" s="616"/>
      <c r="AL73" s="616"/>
      <c r="AM73" s="616"/>
      <c r="AN73" s="616"/>
      <c r="AO73" s="616"/>
      <c r="AP73" s="616"/>
      <c r="AQ73" s="616"/>
      <c r="AR73" s="616"/>
      <c r="AS73" s="616"/>
      <c r="AT73" s="616"/>
      <c r="AU73" s="616"/>
      <c r="AV73" s="616"/>
      <c r="AW73" s="616"/>
      <c r="AX73" s="616"/>
      <c r="AY73" s="616"/>
      <c r="AZ73" s="616"/>
      <c r="BA73" s="616"/>
      <c r="BB73" s="616"/>
      <c r="BC73" s="616"/>
      <c r="BD73" s="616"/>
      <c r="BE73" s="616"/>
      <c r="BF73" s="616"/>
      <c r="BG73" s="616"/>
      <c r="BH73" s="616"/>
      <c r="BI73" s="616"/>
      <c r="BJ73" s="616"/>
      <c r="BK73" s="616"/>
      <c r="BL73" s="616"/>
      <c r="BM73" s="616"/>
      <c r="BN73" s="616"/>
      <c r="BO73" s="616"/>
      <c r="BP73" s="616"/>
      <c r="BQ73" s="616"/>
      <c r="BR73" s="616"/>
      <c r="BS73" s="616"/>
      <c r="BT73" s="616"/>
      <c r="BU73" s="616"/>
      <c r="BV73" s="616"/>
      <c r="BW73" s="616"/>
      <c r="BX73" s="616"/>
      <c r="BY73" s="616"/>
      <c r="BZ73" s="616"/>
      <c r="CA73" s="616"/>
      <c r="CB73" s="616"/>
      <c r="CC73" s="616"/>
    </row>
    <row r="74" spans="1:81" s="581" customFormat="1" ht="27.6">
      <c r="A74" s="672" t="str">
        <f t="shared" si="18"/>
        <v xml:space="preserve">f) Amounts in respect of principal to be received from Currency Swap Counterparties under the Currency Swap Agreements </v>
      </c>
      <c r="B74" s="616"/>
      <c r="C74" s="616"/>
      <c r="D74" s="616"/>
      <c r="E74" s="616"/>
      <c r="F74" s="616"/>
      <c r="G74" s="616"/>
      <c r="H74" s="616"/>
      <c r="I74" s="616"/>
      <c r="J74" s="616"/>
      <c r="K74" s="616"/>
      <c r="L74" s="616"/>
      <c r="M74" s="616"/>
      <c r="N74" s="616"/>
      <c r="O74" s="616"/>
      <c r="P74" s="616"/>
      <c r="Q74" s="616"/>
      <c r="R74" s="616"/>
      <c r="S74" s="616"/>
      <c r="T74" s="616"/>
      <c r="U74" s="616"/>
      <c r="V74" s="616"/>
      <c r="W74" s="616"/>
      <c r="X74" s="616"/>
      <c r="Y74" s="616"/>
      <c r="Z74" s="616"/>
      <c r="AA74" s="616"/>
      <c r="AB74" s="616"/>
      <c r="AC74" s="616"/>
      <c r="AD74" s="616"/>
      <c r="AE74" s="616"/>
      <c r="AF74" s="616"/>
      <c r="AG74" s="616"/>
      <c r="AH74" s="616"/>
      <c r="AI74" s="616"/>
      <c r="AJ74" s="616"/>
      <c r="AK74" s="616"/>
      <c r="AL74" s="616"/>
      <c r="AM74" s="616"/>
      <c r="AN74" s="616"/>
      <c r="AO74" s="616"/>
      <c r="AP74" s="616"/>
      <c r="AQ74" s="616"/>
      <c r="AR74" s="616"/>
      <c r="AS74" s="616"/>
      <c r="AT74" s="616"/>
      <c r="AU74" s="616"/>
      <c r="AV74" s="616"/>
      <c r="AW74" s="616"/>
      <c r="AX74" s="616"/>
      <c r="AY74" s="616"/>
      <c r="AZ74" s="616"/>
      <c r="BA74" s="616"/>
      <c r="BB74" s="616"/>
      <c r="BC74" s="616"/>
      <c r="BD74" s="616"/>
      <c r="BE74" s="616"/>
      <c r="BF74" s="616"/>
      <c r="BG74" s="616"/>
      <c r="BH74" s="616"/>
      <c r="BI74" s="616"/>
      <c r="BJ74" s="616"/>
      <c r="BK74" s="616"/>
      <c r="BL74" s="616"/>
      <c r="BM74" s="616"/>
      <c r="BN74" s="616"/>
      <c r="BO74" s="616"/>
      <c r="BP74" s="616"/>
      <c r="BQ74" s="616"/>
      <c r="BR74" s="616"/>
      <c r="BS74" s="616"/>
      <c r="BT74" s="616"/>
      <c r="BU74" s="616"/>
      <c r="BV74" s="616"/>
      <c r="BW74" s="616"/>
      <c r="BX74" s="616"/>
      <c r="BY74" s="616"/>
      <c r="BZ74" s="616"/>
      <c r="CA74" s="616"/>
      <c r="CB74" s="616"/>
      <c r="CC74" s="616"/>
    </row>
    <row r="75" spans="1:81" s="581" customFormat="1" ht="27.6">
      <c r="A75" s="672" t="str">
        <f t="shared" si="18"/>
        <v>g) all amounts to be credited to the Principal Deficiency Sub-Ledgers pursuant to items (iii) and (v) of the application of the Funding Note Revenue Portion</v>
      </c>
      <c r="B75" s="616"/>
      <c r="C75" s="616"/>
      <c r="D75" s="616"/>
      <c r="E75" s="616"/>
      <c r="F75" s="616"/>
      <c r="G75" s="616"/>
      <c r="H75" s="616"/>
      <c r="I75" s="616"/>
      <c r="J75" s="616"/>
      <c r="K75" s="616"/>
      <c r="L75" s="616"/>
      <c r="M75" s="616"/>
      <c r="N75" s="616"/>
      <c r="O75" s="616"/>
      <c r="P75" s="616"/>
      <c r="Q75" s="616"/>
      <c r="R75" s="616"/>
      <c r="S75" s="616"/>
      <c r="T75" s="616"/>
      <c r="U75" s="616"/>
      <c r="V75" s="616"/>
      <c r="W75" s="616"/>
      <c r="X75" s="616"/>
      <c r="Y75" s="616"/>
      <c r="Z75" s="616"/>
      <c r="AA75" s="616"/>
      <c r="AB75" s="616"/>
      <c r="AC75" s="616"/>
      <c r="AD75" s="616"/>
      <c r="AE75" s="616"/>
      <c r="AF75" s="616"/>
      <c r="AG75" s="616"/>
      <c r="AH75" s="616"/>
      <c r="AI75" s="616"/>
      <c r="AJ75" s="616"/>
      <c r="AK75" s="616"/>
      <c r="AL75" s="616"/>
      <c r="AM75" s="616"/>
      <c r="AN75" s="616"/>
      <c r="AO75" s="616"/>
      <c r="AP75" s="616"/>
      <c r="AQ75" s="616"/>
      <c r="AR75" s="616"/>
      <c r="AS75" s="616"/>
      <c r="AT75" s="616"/>
      <c r="AU75" s="616"/>
      <c r="AV75" s="616"/>
      <c r="AW75" s="616"/>
      <c r="AX75" s="616"/>
      <c r="AY75" s="616"/>
      <c r="AZ75" s="616"/>
      <c r="BA75" s="616"/>
      <c r="BB75" s="616"/>
      <c r="BC75" s="616"/>
      <c r="BD75" s="616"/>
      <c r="BE75" s="616"/>
      <c r="BF75" s="616"/>
      <c r="BG75" s="616"/>
      <c r="BH75" s="616"/>
      <c r="BI75" s="616"/>
      <c r="BJ75" s="616"/>
      <c r="BK75" s="616"/>
      <c r="BL75" s="616"/>
      <c r="BM75" s="616"/>
      <c r="BN75" s="616"/>
      <c r="BO75" s="616"/>
      <c r="BP75" s="616"/>
      <c r="BQ75" s="616"/>
      <c r="BR75" s="616"/>
      <c r="BS75" s="616"/>
      <c r="BT75" s="616"/>
      <c r="BU75" s="616"/>
      <c r="BV75" s="616"/>
      <c r="BW75" s="616"/>
      <c r="BX75" s="616"/>
      <c r="BY75" s="616"/>
      <c r="BZ75" s="616"/>
      <c r="CA75" s="616"/>
      <c r="CB75" s="616"/>
      <c r="CC75" s="616"/>
    </row>
    <row r="76" spans="1:81" s="581" customFormat="1">
      <c r="A76" s="672" t="str">
        <f t="shared" si="18"/>
        <v>h) Amounts standing to the credit of the Reserve Fund</v>
      </c>
      <c r="B76" s="616"/>
      <c r="C76" s="616"/>
      <c r="D76" s="616"/>
      <c r="E76" s="616"/>
      <c r="F76" s="616"/>
      <c r="G76" s="616"/>
      <c r="H76" s="616"/>
      <c r="I76" s="616"/>
      <c r="J76" s="616"/>
      <c r="K76" s="616"/>
      <c r="L76" s="616"/>
      <c r="M76" s="616"/>
      <c r="N76" s="616"/>
      <c r="O76" s="616"/>
      <c r="P76" s="616"/>
      <c r="Q76" s="616"/>
      <c r="R76" s="616"/>
      <c r="S76" s="616"/>
      <c r="T76" s="616"/>
      <c r="U76" s="616"/>
      <c r="V76" s="616"/>
      <c r="W76" s="616"/>
      <c r="X76" s="616"/>
      <c r="Y76" s="616"/>
      <c r="Z76" s="616"/>
      <c r="AA76" s="616"/>
      <c r="AB76" s="616"/>
      <c r="AC76" s="616"/>
      <c r="AD76" s="616"/>
      <c r="AE76" s="616"/>
      <c r="AF76" s="616"/>
      <c r="AG76" s="616"/>
      <c r="AH76" s="616"/>
      <c r="AI76" s="616"/>
      <c r="AJ76" s="616"/>
      <c r="AK76" s="616"/>
      <c r="AL76" s="616"/>
      <c r="AM76" s="616"/>
      <c r="AN76" s="616"/>
      <c r="AO76" s="616"/>
      <c r="AP76" s="616"/>
      <c r="AQ76" s="616"/>
      <c r="AR76" s="616"/>
      <c r="AS76" s="616"/>
      <c r="AT76" s="616"/>
      <c r="AU76" s="616"/>
      <c r="AV76" s="616"/>
      <c r="AW76" s="616"/>
      <c r="AX76" s="616"/>
      <c r="AY76" s="616"/>
      <c r="AZ76" s="616"/>
      <c r="BA76" s="616"/>
      <c r="BB76" s="616"/>
      <c r="BC76" s="616"/>
      <c r="BD76" s="616"/>
      <c r="BE76" s="616"/>
      <c r="BF76" s="616"/>
      <c r="BG76" s="616"/>
      <c r="BH76" s="616"/>
      <c r="BI76" s="616"/>
      <c r="BJ76" s="616"/>
      <c r="BK76" s="616"/>
      <c r="BL76" s="616"/>
      <c r="BM76" s="616"/>
      <c r="BN76" s="616"/>
      <c r="BO76" s="616"/>
      <c r="BP76" s="616"/>
      <c r="BQ76" s="616"/>
      <c r="BR76" s="616"/>
      <c r="BS76" s="616"/>
      <c r="BT76" s="616"/>
      <c r="BU76" s="616"/>
      <c r="BV76" s="616"/>
      <c r="BW76" s="616"/>
      <c r="BX76" s="616"/>
      <c r="BY76" s="616"/>
      <c r="BZ76" s="616"/>
      <c r="CA76" s="616"/>
      <c r="CB76" s="616"/>
      <c r="CC76" s="616"/>
    </row>
    <row r="77" spans="1:81" s="581" customFormat="1">
      <c r="A77" s="672" t="str">
        <f t="shared" si="18"/>
        <v xml:space="preserve">i) Amounts standing to the credit of the Excess Principal Fund </v>
      </c>
      <c r="B77" s="616"/>
      <c r="C77" s="616"/>
      <c r="D77" s="616"/>
      <c r="E77" s="616"/>
      <c r="F77" s="616"/>
      <c r="G77" s="616"/>
      <c r="H77" s="616"/>
      <c r="I77" s="616"/>
      <c r="J77" s="616"/>
      <c r="K77" s="616"/>
      <c r="L77" s="616"/>
      <c r="M77" s="616"/>
      <c r="N77" s="616"/>
      <c r="O77" s="616"/>
      <c r="P77" s="616"/>
      <c r="Q77" s="616"/>
      <c r="R77" s="616"/>
      <c r="S77" s="616"/>
      <c r="T77" s="616"/>
      <c r="U77" s="616"/>
      <c r="V77" s="616"/>
      <c r="W77" s="616"/>
      <c r="X77" s="616"/>
      <c r="Y77" s="616"/>
      <c r="Z77" s="616"/>
      <c r="AA77" s="616"/>
      <c r="AB77" s="616"/>
      <c r="AC77" s="616"/>
      <c r="AD77" s="616"/>
      <c r="AE77" s="616"/>
      <c r="AF77" s="616"/>
      <c r="AG77" s="616"/>
      <c r="AH77" s="616"/>
      <c r="AI77" s="616"/>
      <c r="AJ77" s="616"/>
      <c r="AK77" s="616"/>
      <c r="AL77" s="616"/>
      <c r="AM77" s="616"/>
      <c r="AN77" s="616"/>
      <c r="AO77" s="616"/>
      <c r="AP77" s="616"/>
      <c r="AQ77" s="616"/>
      <c r="AR77" s="616"/>
      <c r="AS77" s="616"/>
      <c r="AT77" s="616"/>
      <c r="AU77" s="616"/>
      <c r="AV77" s="616"/>
      <c r="AW77" s="616"/>
      <c r="AX77" s="616"/>
      <c r="AY77" s="616"/>
      <c r="AZ77" s="616"/>
      <c r="BA77" s="616"/>
      <c r="BB77" s="616"/>
      <c r="BC77" s="616"/>
      <c r="BD77" s="616"/>
      <c r="BE77" s="616"/>
      <c r="BF77" s="616"/>
      <c r="BG77" s="616"/>
      <c r="BH77" s="616"/>
      <c r="BI77" s="616"/>
      <c r="BJ77" s="616"/>
      <c r="BK77" s="616"/>
      <c r="BL77" s="616"/>
      <c r="BM77" s="616"/>
      <c r="BN77" s="616"/>
      <c r="BO77" s="616"/>
      <c r="BP77" s="616"/>
      <c r="BQ77" s="616"/>
      <c r="BR77" s="616"/>
      <c r="BS77" s="616"/>
      <c r="BT77" s="616"/>
      <c r="BU77" s="616"/>
      <c r="BV77" s="616"/>
      <c r="BW77" s="616"/>
      <c r="BX77" s="616"/>
      <c r="BY77" s="616"/>
      <c r="BZ77" s="616"/>
      <c r="CA77" s="616"/>
      <c r="CB77" s="616"/>
      <c r="CC77" s="616"/>
    </row>
    <row r="78" spans="1:81" s="581" customFormat="1" ht="27.6">
      <c r="A78" s="672" t="str">
        <f t="shared" si="18"/>
        <v xml:space="preserve">j) Any amounts of a principal nature received from the Seller in respect of any redress payments </v>
      </c>
      <c r="B78" s="616"/>
      <c r="C78" s="616"/>
      <c r="D78" s="616"/>
      <c r="E78" s="616"/>
      <c r="F78" s="616"/>
      <c r="G78" s="616"/>
      <c r="H78" s="616"/>
      <c r="I78" s="616"/>
      <c r="J78" s="616"/>
      <c r="K78" s="616"/>
      <c r="L78" s="616"/>
      <c r="M78" s="616"/>
      <c r="N78" s="616"/>
      <c r="O78" s="616"/>
      <c r="P78" s="616"/>
      <c r="Q78" s="616"/>
      <c r="R78" s="616"/>
      <c r="S78" s="616"/>
      <c r="T78" s="616"/>
      <c r="U78" s="616"/>
      <c r="V78" s="616"/>
      <c r="W78" s="616"/>
      <c r="X78" s="616"/>
      <c r="Y78" s="616"/>
      <c r="Z78" s="616"/>
      <c r="AA78" s="616"/>
      <c r="AB78" s="616"/>
      <c r="AC78" s="616"/>
      <c r="AD78" s="616"/>
      <c r="AE78" s="616"/>
      <c r="AF78" s="616"/>
      <c r="AG78" s="616"/>
      <c r="AH78" s="616"/>
      <c r="AI78" s="616"/>
      <c r="AJ78" s="616"/>
      <c r="AK78" s="616"/>
      <c r="AL78" s="616"/>
      <c r="AM78" s="616"/>
      <c r="AN78" s="616"/>
      <c r="AO78" s="616"/>
      <c r="AP78" s="616"/>
      <c r="AQ78" s="616"/>
      <c r="AR78" s="616"/>
      <c r="AS78" s="616"/>
      <c r="AT78" s="616"/>
      <c r="AU78" s="616"/>
      <c r="AV78" s="616"/>
      <c r="AW78" s="616"/>
      <c r="AX78" s="616"/>
      <c r="AY78" s="616"/>
      <c r="AZ78" s="616"/>
      <c r="BA78" s="616"/>
      <c r="BB78" s="616"/>
      <c r="BC78" s="616"/>
      <c r="BD78" s="616"/>
      <c r="BE78" s="616"/>
      <c r="BF78" s="616"/>
      <c r="BG78" s="616"/>
      <c r="BH78" s="616"/>
      <c r="BI78" s="616"/>
      <c r="BJ78" s="616"/>
      <c r="BK78" s="616"/>
      <c r="BL78" s="616"/>
      <c r="BM78" s="616"/>
      <c r="BN78" s="616"/>
      <c r="BO78" s="616"/>
      <c r="BP78" s="616"/>
      <c r="BQ78" s="616"/>
      <c r="BR78" s="616"/>
      <c r="BS78" s="616"/>
      <c r="BT78" s="616"/>
      <c r="BU78" s="616"/>
      <c r="BV78" s="616"/>
      <c r="BW78" s="616"/>
      <c r="BX78" s="616"/>
      <c r="BY78" s="616"/>
      <c r="BZ78" s="616"/>
      <c r="CA78" s="616"/>
      <c r="CB78" s="616"/>
      <c r="CC78" s="616"/>
    </row>
    <row r="79" spans="1:81" s="581" customFormat="1" ht="27.6">
      <c r="A79" s="672" t="str">
        <f t="shared" si="18"/>
        <v xml:space="preserve">k) The proceeds of any further drawdown under the Class Z(S) VFN To ensure the Actual Subordination Amount is equal to the Required Subordination amount </v>
      </c>
      <c r="B79" s="616"/>
      <c r="C79" s="616"/>
      <c r="D79" s="616"/>
      <c r="E79" s="616"/>
      <c r="F79" s="616"/>
      <c r="G79" s="616"/>
      <c r="H79" s="616"/>
      <c r="I79" s="616"/>
      <c r="J79" s="616"/>
      <c r="K79" s="616"/>
      <c r="L79" s="616"/>
      <c r="M79" s="616"/>
      <c r="N79" s="616"/>
      <c r="O79" s="616"/>
      <c r="P79" s="616"/>
      <c r="Q79" s="616"/>
      <c r="R79" s="616"/>
      <c r="S79" s="616"/>
      <c r="T79" s="616"/>
      <c r="U79" s="616"/>
      <c r="V79" s="616"/>
      <c r="W79" s="616"/>
      <c r="X79" s="616"/>
      <c r="Y79" s="616"/>
      <c r="Z79" s="616"/>
      <c r="AA79" s="616"/>
      <c r="AB79" s="616"/>
      <c r="AC79" s="616"/>
      <c r="AD79" s="616"/>
      <c r="AE79" s="616"/>
      <c r="AF79" s="616"/>
      <c r="AG79" s="616"/>
      <c r="AH79" s="616"/>
      <c r="AI79" s="616"/>
      <c r="AJ79" s="616"/>
      <c r="AK79" s="616"/>
      <c r="AL79" s="616"/>
      <c r="AM79" s="616"/>
      <c r="AN79" s="616"/>
      <c r="AO79" s="616"/>
      <c r="AP79" s="616"/>
      <c r="AQ79" s="616"/>
      <c r="AR79" s="616"/>
      <c r="AS79" s="616"/>
      <c r="AT79" s="616"/>
      <c r="AU79" s="616"/>
      <c r="AV79" s="616"/>
      <c r="AW79" s="616"/>
      <c r="AX79" s="616"/>
      <c r="AY79" s="616"/>
      <c r="AZ79" s="616"/>
      <c r="BA79" s="616"/>
      <c r="BB79" s="616"/>
      <c r="BC79" s="616"/>
      <c r="BD79" s="616"/>
      <c r="BE79" s="616"/>
      <c r="BF79" s="616"/>
      <c r="BG79" s="616"/>
      <c r="BH79" s="616"/>
      <c r="BI79" s="616"/>
      <c r="BJ79" s="616"/>
      <c r="BK79" s="616"/>
      <c r="BL79" s="616"/>
      <c r="BM79" s="616"/>
      <c r="BN79" s="616"/>
      <c r="BO79" s="616"/>
      <c r="BP79" s="616"/>
      <c r="BQ79" s="616"/>
      <c r="BR79" s="616"/>
      <c r="BS79" s="616"/>
      <c r="BT79" s="616"/>
      <c r="BU79" s="616"/>
      <c r="BV79" s="616"/>
      <c r="BW79" s="616"/>
      <c r="BX79" s="616"/>
      <c r="BY79" s="616"/>
      <c r="BZ79" s="616"/>
      <c r="CA79" s="616"/>
      <c r="CB79" s="616"/>
      <c r="CC79" s="616"/>
    </row>
    <row r="80" spans="1:81" s="581" customFormat="1" ht="27.6">
      <c r="A80" s="672" t="str">
        <f t="shared" si="18"/>
        <v>l) the proceeds of any further drawdown under the Class Z(S) VFN to be applied to effect the redemption of Class A Notes or the Seller's Notes</v>
      </c>
      <c r="B80" s="616"/>
      <c r="C80" s="616"/>
      <c r="D80" s="616"/>
      <c r="E80" s="616"/>
      <c r="F80" s="616"/>
      <c r="G80" s="616"/>
      <c r="H80" s="616"/>
      <c r="I80" s="616"/>
      <c r="J80" s="616"/>
      <c r="K80" s="616"/>
      <c r="L80" s="616"/>
      <c r="M80" s="616"/>
      <c r="N80" s="616"/>
      <c r="O80" s="616"/>
      <c r="P80" s="616"/>
      <c r="Q80" s="616"/>
      <c r="R80" s="616"/>
      <c r="S80" s="616"/>
      <c r="T80" s="616"/>
      <c r="U80" s="616"/>
      <c r="V80" s="616"/>
      <c r="W80" s="616"/>
      <c r="X80" s="616"/>
      <c r="Y80" s="616"/>
      <c r="Z80" s="616"/>
      <c r="AA80" s="616"/>
      <c r="AB80" s="616"/>
      <c r="AC80" s="616"/>
      <c r="AD80" s="616"/>
      <c r="AE80" s="616"/>
      <c r="AF80" s="616"/>
      <c r="AG80" s="616"/>
      <c r="AH80" s="616"/>
      <c r="AI80" s="616"/>
      <c r="AJ80" s="616"/>
      <c r="AK80" s="616"/>
      <c r="AL80" s="616"/>
      <c r="AM80" s="616"/>
      <c r="AN80" s="616"/>
      <c r="AO80" s="616"/>
      <c r="AP80" s="616"/>
      <c r="AQ80" s="616"/>
      <c r="AR80" s="616"/>
      <c r="AS80" s="616"/>
      <c r="AT80" s="616"/>
      <c r="AU80" s="616"/>
      <c r="AV80" s="616"/>
      <c r="AW80" s="616"/>
      <c r="AX80" s="616"/>
      <c r="AY80" s="616"/>
      <c r="AZ80" s="616"/>
      <c r="BA80" s="616"/>
      <c r="BB80" s="616"/>
      <c r="BC80" s="616"/>
      <c r="BD80" s="616"/>
      <c r="BE80" s="616"/>
      <c r="BF80" s="616"/>
      <c r="BG80" s="616"/>
      <c r="BH80" s="616"/>
      <c r="BI80" s="616"/>
      <c r="BJ80" s="616"/>
      <c r="BK80" s="616"/>
      <c r="BL80" s="616"/>
      <c r="BM80" s="616"/>
      <c r="BN80" s="616"/>
      <c r="BO80" s="616"/>
      <c r="BP80" s="616"/>
      <c r="BQ80" s="616"/>
      <c r="BR80" s="616"/>
      <c r="BS80" s="616"/>
      <c r="BT80" s="616"/>
      <c r="BU80" s="616"/>
      <c r="BV80" s="616"/>
      <c r="BW80" s="616"/>
      <c r="BX80" s="616"/>
      <c r="BY80" s="616"/>
      <c r="BZ80" s="616"/>
      <c r="CA80" s="616"/>
      <c r="CB80" s="616"/>
      <c r="CC80" s="616"/>
    </row>
    <row r="81" spans="1:81" s="581" customFormat="1" ht="27.6">
      <c r="A81" s="672" t="str">
        <f t="shared" si="18"/>
        <v xml:space="preserve">   provided, in each case, that the Principal Amount Outstanding of the Seller's 
  Note is at all times at least equal to the Minimum Seller's Note Amount</v>
      </c>
      <c r="B81" s="616"/>
      <c r="C81" s="616"/>
      <c r="D81" s="616"/>
      <c r="E81" s="616"/>
      <c r="F81" s="616"/>
      <c r="G81" s="616"/>
      <c r="H81" s="616"/>
      <c r="I81" s="616"/>
      <c r="J81" s="616"/>
      <c r="K81" s="616"/>
      <c r="L81" s="616"/>
      <c r="M81" s="616"/>
      <c r="N81" s="616"/>
      <c r="O81" s="616"/>
      <c r="P81" s="616"/>
      <c r="Q81" s="616"/>
      <c r="R81" s="616"/>
      <c r="S81" s="616"/>
      <c r="T81" s="616"/>
      <c r="U81" s="616"/>
      <c r="V81" s="616"/>
      <c r="W81" s="616"/>
      <c r="X81" s="616"/>
      <c r="Y81" s="616"/>
      <c r="Z81" s="616"/>
      <c r="AA81" s="616"/>
      <c r="AB81" s="616"/>
      <c r="AC81" s="616"/>
      <c r="AD81" s="616"/>
      <c r="AE81" s="616"/>
      <c r="AF81" s="616"/>
      <c r="AG81" s="616"/>
      <c r="AH81" s="616"/>
      <c r="AI81" s="616"/>
      <c r="AJ81" s="616"/>
      <c r="AK81" s="616"/>
      <c r="AL81" s="616"/>
      <c r="AM81" s="616"/>
      <c r="AN81" s="616"/>
      <c r="AO81" s="616"/>
      <c r="AP81" s="616"/>
      <c r="AQ81" s="616"/>
      <c r="AR81" s="616"/>
      <c r="AS81" s="616"/>
      <c r="AT81" s="616"/>
      <c r="AU81" s="616"/>
      <c r="AV81" s="616"/>
      <c r="AW81" s="616"/>
      <c r="AX81" s="616"/>
      <c r="AY81" s="616"/>
      <c r="AZ81" s="616"/>
      <c r="BA81" s="616"/>
      <c r="BB81" s="616"/>
      <c r="BC81" s="616"/>
      <c r="BD81" s="616"/>
      <c r="BE81" s="616"/>
      <c r="BF81" s="616"/>
      <c r="BG81" s="616"/>
      <c r="BH81" s="616"/>
      <c r="BI81" s="616"/>
      <c r="BJ81" s="616"/>
      <c r="BK81" s="616"/>
      <c r="BL81" s="616"/>
      <c r="BM81" s="616"/>
      <c r="BN81" s="616"/>
      <c r="BO81" s="616"/>
      <c r="BP81" s="616"/>
      <c r="BQ81" s="616"/>
      <c r="BR81" s="616"/>
      <c r="BS81" s="616"/>
      <c r="BT81" s="616"/>
      <c r="BU81" s="616"/>
      <c r="BV81" s="616"/>
      <c r="BW81" s="616"/>
      <c r="BX81" s="616"/>
      <c r="BY81" s="616"/>
      <c r="BZ81" s="616"/>
      <c r="CA81" s="616"/>
      <c r="CB81" s="616"/>
      <c r="CC81" s="616"/>
    </row>
    <row r="82" spans="1:81" s="581" customFormat="1" ht="27.6">
      <c r="A82" s="672" t="str">
        <f t="shared" si="18"/>
        <v>m) the proceeds of any further drawdown under the Seller's Note to be applied to effect the redemption of the Class A Notes and/or Class Z (S) VFN</v>
      </c>
      <c r="B82" s="616"/>
      <c r="C82" s="616"/>
      <c r="D82" s="616"/>
      <c r="E82" s="616"/>
      <c r="F82" s="616"/>
      <c r="G82" s="616"/>
      <c r="H82" s="616"/>
      <c r="I82" s="616"/>
      <c r="J82" s="616"/>
      <c r="K82" s="616"/>
      <c r="L82" s="616"/>
      <c r="M82" s="616"/>
      <c r="N82" s="616"/>
      <c r="O82" s="616"/>
      <c r="P82" s="616"/>
      <c r="Q82" s="616"/>
      <c r="R82" s="616"/>
      <c r="S82" s="616"/>
      <c r="T82" s="616"/>
      <c r="U82" s="616"/>
      <c r="V82" s="616"/>
      <c r="W82" s="616"/>
      <c r="X82" s="616"/>
      <c r="Y82" s="616"/>
      <c r="Z82" s="616"/>
      <c r="AA82" s="616"/>
      <c r="AB82" s="616"/>
      <c r="AC82" s="616"/>
      <c r="AD82" s="616"/>
      <c r="AE82" s="616"/>
      <c r="AF82" s="616"/>
      <c r="AG82" s="616"/>
      <c r="AH82" s="616"/>
      <c r="AI82" s="616"/>
      <c r="AJ82" s="616"/>
      <c r="AK82" s="616"/>
      <c r="AL82" s="616"/>
      <c r="AM82" s="616"/>
      <c r="AN82" s="616"/>
      <c r="AO82" s="616"/>
      <c r="AP82" s="616"/>
      <c r="AQ82" s="616"/>
      <c r="AR82" s="616"/>
      <c r="AS82" s="616"/>
      <c r="AT82" s="616"/>
      <c r="AU82" s="616"/>
      <c r="AV82" s="616"/>
      <c r="AW82" s="616"/>
      <c r="AX82" s="616"/>
      <c r="AY82" s="616"/>
      <c r="AZ82" s="616"/>
      <c r="BA82" s="616"/>
      <c r="BB82" s="616"/>
      <c r="BC82" s="616"/>
      <c r="BD82" s="616"/>
      <c r="BE82" s="616"/>
      <c r="BF82" s="616"/>
      <c r="BG82" s="616"/>
      <c r="BH82" s="616"/>
      <c r="BI82" s="616"/>
      <c r="BJ82" s="616"/>
      <c r="BK82" s="616"/>
      <c r="BL82" s="616"/>
      <c r="BM82" s="616"/>
      <c r="BN82" s="616"/>
      <c r="BO82" s="616"/>
      <c r="BP82" s="616"/>
      <c r="BQ82" s="616"/>
      <c r="BR82" s="616"/>
      <c r="BS82" s="616"/>
      <c r="BT82" s="616"/>
      <c r="BU82" s="616"/>
      <c r="BV82" s="616"/>
      <c r="BW82" s="616"/>
      <c r="BX82" s="616"/>
      <c r="BY82" s="616"/>
      <c r="BZ82" s="616"/>
      <c r="CA82" s="616"/>
      <c r="CB82" s="616"/>
      <c r="CC82" s="616"/>
    </row>
    <row r="83" spans="1:81" s="581" customFormat="1" ht="27.6">
      <c r="A83" s="672" t="str">
        <f t="shared" si="18"/>
        <v xml:space="preserve">n) on each Note Payment Date for non Monthly Notes, any amounts standing to the credit of the Principal Provision Fund in respect of such Series </v>
      </c>
      <c r="B83" s="616"/>
      <c r="C83" s="616"/>
      <c r="D83" s="616"/>
      <c r="E83" s="616"/>
      <c r="F83" s="616"/>
      <c r="G83" s="616"/>
      <c r="H83" s="616"/>
      <c r="I83" s="616"/>
      <c r="J83" s="616"/>
      <c r="K83" s="616"/>
      <c r="L83" s="616"/>
      <c r="M83" s="616"/>
      <c r="N83" s="616"/>
      <c r="O83" s="616"/>
      <c r="P83" s="616"/>
      <c r="Q83" s="616"/>
      <c r="R83" s="616"/>
      <c r="S83" s="616"/>
      <c r="T83" s="616"/>
      <c r="U83" s="616"/>
      <c r="V83" s="616"/>
      <c r="W83" s="616"/>
      <c r="X83" s="616"/>
      <c r="Y83" s="616"/>
      <c r="Z83" s="616"/>
      <c r="AA83" s="616"/>
      <c r="AB83" s="616"/>
      <c r="AC83" s="616"/>
      <c r="AD83" s="616"/>
      <c r="AE83" s="616"/>
      <c r="AF83" s="616"/>
      <c r="AG83" s="616"/>
      <c r="AH83" s="616"/>
      <c r="AI83" s="616"/>
      <c r="AJ83" s="616"/>
      <c r="AK83" s="616"/>
      <c r="AL83" s="616"/>
      <c r="AM83" s="616"/>
      <c r="AN83" s="616"/>
      <c r="AO83" s="616"/>
      <c r="AP83" s="616"/>
      <c r="AQ83" s="616"/>
      <c r="AR83" s="616"/>
      <c r="AS83" s="616"/>
      <c r="AT83" s="616"/>
      <c r="AU83" s="616"/>
      <c r="AV83" s="616"/>
      <c r="AW83" s="616"/>
      <c r="AX83" s="616"/>
      <c r="AY83" s="616"/>
      <c r="AZ83" s="616"/>
      <c r="BA83" s="616"/>
      <c r="BB83" s="616"/>
      <c r="BC83" s="616"/>
      <c r="BD83" s="616"/>
      <c r="BE83" s="616"/>
      <c r="BF83" s="616"/>
      <c r="BG83" s="616"/>
      <c r="BH83" s="616"/>
      <c r="BI83" s="616"/>
      <c r="BJ83" s="616"/>
      <c r="BK83" s="616"/>
      <c r="BL83" s="616"/>
      <c r="BM83" s="616"/>
      <c r="BN83" s="616"/>
      <c r="BO83" s="616"/>
      <c r="BP83" s="616"/>
      <c r="BQ83" s="616"/>
      <c r="BR83" s="616"/>
      <c r="BS83" s="616"/>
      <c r="BT83" s="616"/>
      <c r="BU83" s="616"/>
      <c r="BV83" s="616"/>
      <c r="BW83" s="616"/>
      <c r="BX83" s="616"/>
      <c r="BY83" s="616"/>
      <c r="BZ83" s="616"/>
      <c r="CA83" s="616"/>
      <c r="CB83" s="616"/>
      <c r="CC83" s="616"/>
    </row>
    <row r="84" spans="1:81" s="581" customFormat="1" ht="27.6">
      <c r="A84" s="672" t="str">
        <f t="shared" si="18"/>
        <v xml:space="preserve">    and Class of Notes less any Principal Receipts applied in respect of any Remaining Revenue Shortfall on such Payment Date.</v>
      </c>
      <c r="B84" s="616"/>
      <c r="C84" s="616"/>
      <c r="D84" s="616"/>
      <c r="E84" s="616"/>
      <c r="F84" s="616"/>
      <c r="G84" s="616"/>
      <c r="H84" s="616"/>
      <c r="I84" s="616"/>
      <c r="J84" s="616"/>
      <c r="K84" s="616"/>
      <c r="L84" s="616"/>
      <c r="M84" s="616"/>
      <c r="N84" s="616"/>
      <c r="O84" s="616"/>
      <c r="P84" s="616"/>
      <c r="Q84" s="616"/>
      <c r="R84" s="616"/>
      <c r="S84" s="616"/>
      <c r="T84" s="616"/>
      <c r="U84" s="616"/>
      <c r="V84" s="616"/>
      <c r="W84" s="616"/>
      <c r="X84" s="616"/>
      <c r="Y84" s="616"/>
      <c r="Z84" s="616"/>
      <c r="AA84" s="616"/>
      <c r="AB84" s="616"/>
      <c r="AC84" s="616"/>
      <c r="AD84" s="616"/>
      <c r="AE84" s="616"/>
      <c r="AF84" s="616"/>
      <c r="AG84" s="616"/>
      <c r="AH84" s="616"/>
      <c r="AI84" s="616"/>
      <c r="AJ84" s="616"/>
      <c r="AK84" s="616"/>
      <c r="AL84" s="616"/>
      <c r="AM84" s="616"/>
      <c r="AN84" s="616"/>
      <c r="AO84" s="616"/>
      <c r="AP84" s="616"/>
      <c r="AQ84" s="616"/>
      <c r="AR84" s="616"/>
      <c r="AS84" s="616"/>
      <c r="AT84" s="616"/>
      <c r="AU84" s="616"/>
      <c r="AV84" s="616"/>
      <c r="AW84" s="616"/>
      <c r="AX84" s="616"/>
      <c r="AY84" s="616"/>
      <c r="AZ84" s="616"/>
      <c r="BA84" s="616"/>
      <c r="BB84" s="616"/>
      <c r="BC84" s="616"/>
      <c r="BD84" s="616"/>
      <c r="BE84" s="616"/>
      <c r="BF84" s="616"/>
      <c r="BG84" s="616"/>
      <c r="BH84" s="616"/>
      <c r="BI84" s="616"/>
      <c r="BJ84" s="616"/>
      <c r="BK84" s="616"/>
      <c r="BL84" s="616"/>
      <c r="BM84" s="616"/>
      <c r="BN84" s="616"/>
      <c r="BO84" s="616"/>
      <c r="BP84" s="616"/>
      <c r="BQ84" s="616"/>
      <c r="BR84" s="616"/>
      <c r="BS84" s="616"/>
      <c r="BT84" s="616"/>
      <c r="BU84" s="616"/>
      <c r="BV84" s="616"/>
      <c r="BW84" s="616"/>
      <c r="BX84" s="616"/>
      <c r="BY84" s="616"/>
      <c r="BZ84" s="616"/>
      <c r="CA84" s="616"/>
      <c r="CB84" s="616"/>
      <c r="CC84" s="616"/>
    </row>
    <row r="85" spans="1:81" s="581" customFormat="1" ht="14.4" thickBot="1">
      <c r="A85" s="617" t="s">
        <v>369</v>
      </c>
      <c r="B85" s="620"/>
      <c r="C85" s="620"/>
      <c r="D85" s="620"/>
      <c r="E85" s="620"/>
      <c r="F85" s="620"/>
      <c r="G85" s="620"/>
      <c r="H85" s="620"/>
      <c r="I85" s="620"/>
      <c r="J85" s="620"/>
      <c r="K85" s="620"/>
      <c r="L85" s="620"/>
      <c r="M85" s="620"/>
      <c r="N85" s="620"/>
      <c r="O85" s="620"/>
      <c r="P85" s="620"/>
      <c r="Q85" s="620"/>
      <c r="R85" s="620"/>
      <c r="S85" s="620"/>
      <c r="T85" s="620"/>
      <c r="U85" s="620"/>
      <c r="V85" s="620"/>
      <c r="W85" s="620"/>
      <c r="X85" s="620"/>
      <c r="Y85" s="620"/>
      <c r="Z85" s="620"/>
      <c r="AA85" s="620"/>
      <c r="AB85" s="620"/>
      <c r="AC85" s="620"/>
      <c r="AD85" s="620"/>
      <c r="AE85" s="620"/>
      <c r="AF85" s="620"/>
      <c r="AG85" s="620"/>
      <c r="AH85" s="620"/>
      <c r="AI85" s="620"/>
      <c r="AJ85" s="620"/>
      <c r="AK85" s="620"/>
      <c r="AL85" s="620"/>
      <c r="AM85" s="620"/>
      <c r="AN85" s="620"/>
      <c r="AO85" s="620"/>
      <c r="AP85" s="620"/>
      <c r="AQ85" s="620"/>
      <c r="AR85" s="620"/>
      <c r="AS85" s="620"/>
      <c r="AT85" s="620"/>
      <c r="AU85" s="620"/>
      <c r="AV85" s="620"/>
      <c r="AW85" s="620"/>
      <c r="AX85" s="620"/>
      <c r="AY85" s="620"/>
      <c r="AZ85" s="620"/>
      <c r="BA85" s="620"/>
      <c r="BB85" s="620"/>
      <c r="BC85" s="620"/>
      <c r="BD85" s="620"/>
      <c r="BE85" s="620"/>
      <c r="BF85" s="620"/>
      <c r="BG85" s="620"/>
      <c r="BH85" s="620"/>
      <c r="BI85" s="620"/>
      <c r="BJ85" s="620"/>
      <c r="BK85" s="620"/>
      <c r="BL85" s="620"/>
      <c r="BM85" s="620"/>
      <c r="BN85" s="620"/>
      <c r="BO85" s="620"/>
      <c r="BP85" s="620"/>
      <c r="BQ85" s="620"/>
      <c r="BR85" s="620"/>
      <c r="BS85" s="620"/>
      <c r="BT85" s="620"/>
      <c r="BU85" s="620"/>
      <c r="BV85" s="620"/>
      <c r="BW85" s="620"/>
      <c r="BX85" s="620"/>
      <c r="BY85" s="620"/>
      <c r="BZ85" s="620"/>
      <c r="CA85" s="620"/>
      <c r="CB85" s="620"/>
      <c r="CC85" s="620"/>
    </row>
    <row r="86" spans="1:81" s="254" customFormat="1" ht="14.4" thickTop="1">
      <c r="C86" s="579"/>
      <c r="D86" s="579"/>
      <c r="E86" s="579"/>
      <c r="F86" s="579"/>
      <c r="G86" s="579"/>
      <c r="H86" s="579"/>
      <c r="I86" s="579"/>
      <c r="J86" s="579"/>
      <c r="K86" s="579"/>
      <c r="L86" s="579"/>
      <c r="M86" s="579"/>
      <c r="N86" s="579"/>
      <c r="O86" s="579"/>
      <c r="P86" s="579"/>
      <c r="Q86" s="579"/>
      <c r="R86" s="579"/>
      <c r="S86" s="579"/>
      <c r="T86" s="579"/>
      <c r="U86" s="579"/>
    </row>
    <row r="87" spans="1:81" s="622" customFormat="1" ht="14.4" thickBot="1">
      <c r="A87" s="621" t="s">
        <v>384</v>
      </c>
      <c r="B87" s="621"/>
    </row>
    <row r="88" spans="1:81" s="254" customFormat="1" hidden="1" outlineLevel="1">
      <c r="A88" s="615" t="s">
        <v>385</v>
      </c>
      <c r="B88" s="623">
        <f>'Investor Report'!$J648</f>
        <v>0</v>
      </c>
      <c r="D88" s="579"/>
      <c r="E88" s="579"/>
      <c r="F88" s="579"/>
      <c r="G88" s="579"/>
      <c r="H88" s="579"/>
      <c r="I88" s="579"/>
      <c r="J88" s="579"/>
      <c r="K88" s="624"/>
      <c r="L88" s="579"/>
      <c r="M88" s="579"/>
      <c r="P88" s="579"/>
      <c r="S88" s="579"/>
    </row>
    <row r="89" spans="1:81" s="254" customFormat="1" hidden="1" outlineLevel="1">
      <c r="A89" s="582" t="s">
        <v>386</v>
      </c>
      <c r="B89" s="623">
        <f>'Investor Report'!$J649</f>
        <v>0</v>
      </c>
      <c r="D89" s="579"/>
      <c r="E89" s="579"/>
      <c r="F89" s="579"/>
      <c r="G89" s="579"/>
      <c r="H89" s="579"/>
      <c r="I89" s="579"/>
      <c r="J89" s="579"/>
      <c r="K89" s="625"/>
      <c r="L89" s="579"/>
      <c r="M89" s="579"/>
      <c r="P89" s="579"/>
      <c r="S89" s="579"/>
    </row>
    <row r="90" spans="1:81" s="254" customFormat="1" hidden="1" outlineLevel="1">
      <c r="A90" s="582" t="s">
        <v>388</v>
      </c>
      <c r="B90" s="623">
        <f>'Investor Report'!$J650</f>
        <v>0</v>
      </c>
      <c r="D90" s="579"/>
      <c r="E90" s="579"/>
      <c r="F90" s="579"/>
      <c r="G90" s="579"/>
      <c r="H90" s="579"/>
      <c r="I90" s="579"/>
      <c r="J90" s="579"/>
      <c r="K90" s="579"/>
      <c r="L90" s="579"/>
      <c r="M90" s="579"/>
      <c r="P90" s="579"/>
      <c r="S90" s="579"/>
    </row>
    <row r="91" spans="1:81" s="254" customFormat="1" ht="14.4" hidden="1" outlineLevel="1" thickBot="1">
      <c r="A91" s="617" t="s">
        <v>387</v>
      </c>
      <c r="B91" s="626">
        <f>'Investor Report'!$J651</f>
        <v>0</v>
      </c>
      <c r="D91" s="579"/>
      <c r="E91" s="579"/>
      <c r="F91" s="579"/>
      <c r="G91" s="579"/>
      <c r="H91" s="579"/>
      <c r="I91" s="579"/>
      <c r="J91" s="579"/>
      <c r="K91" s="579"/>
      <c r="L91" s="579"/>
      <c r="M91" s="579"/>
      <c r="P91" s="579"/>
      <c r="S91" s="579"/>
    </row>
    <row r="92" spans="1:81" s="254" customFormat="1" ht="15" hidden="1" outlineLevel="1" thickTop="1" thickBot="1">
      <c r="A92" s="581"/>
      <c r="B92" s="582"/>
      <c r="D92" s="579"/>
      <c r="E92" s="579"/>
      <c r="F92" s="579"/>
      <c r="G92" s="579"/>
      <c r="H92" s="579"/>
      <c r="I92" s="579"/>
      <c r="J92" s="579"/>
      <c r="K92" s="579"/>
      <c r="L92" s="579"/>
      <c r="M92" s="579"/>
      <c r="P92" s="579"/>
      <c r="S92" s="579"/>
    </row>
    <row r="93" spans="1:81" s="254" customFormat="1" ht="14.4" hidden="1" outlineLevel="1" thickTop="1">
      <c r="A93" s="613" t="s">
        <v>57</v>
      </c>
      <c r="B93" s="614" t="s">
        <v>361</v>
      </c>
      <c r="D93" s="579"/>
      <c r="E93" s="579"/>
      <c r="F93" s="579"/>
      <c r="G93" s="579"/>
      <c r="H93" s="579"/>
      <c r="I93" s="579"/>
      <c r="J93" s="579"/>
      <c r="K93" s="579"/>
      <c r="L93" s="579"/>
      <c r="M93" s="579"/>
      <c r="P93" s="579"/>
      <c r="S93" s="579"/>
    </row>
    <row r="94" spans="1:81" s="254" customFormat="1" hidden="1" outlineLevel="1">
      <c r="A94" s="582" t="s">
        <v>626</v>
      </c>
      <c r="B94" s="623">
        <f>'Investor Report'!D686</f>
        <v>34451318.129999995</v>
      </c>
      <c r="D94" s="579"/>
      <c r="E94" s="579"/>
      <c r="F94" s="579"/>
      <c r="G94" s="579"/>
      <c r="H94" s="579"/>
      <c r="I94" s="579"/>
      <c r="J94" s="579"/>
      <c r="K94" s="579"/>
      <c r="L94" s="579"/>
      <c r="M94" s="579"/>
      <c r="P94" s="579"/>
      <c r="S94" s="579"/>
    </row>
    <row r="95" spans="1:81" s="254" customFormat="1" hidden="1" outlineLevel="1">
      <c r="A95" s="619" t="s">
        <v>627</v>
      </c>
      <c r="B95" s="623">
        <f>'Investor Report'!D688</f>
        <v>0</v>
      </c>
      <c r="D95" s="579"/>
      <c r="E95" s="579"/>
      <c r="F95" s="579"/>
      <c r="G95" s="579"/>
      <c r="H95" s="579"/>
      <c r="I95" s="579"/>
      <c r="J95" s="579"/>
      <c r="K95" s="579"/>
      <c r="L95" s="579"/>
      <c r="M95" s="579"/>
      <c r="P95" s="579"/>
      <c r="S95" s="579"/>
    </row>
    <row r="96" spans="1:81" s="254" customFormat="1" hidden="1" outlineLevel="1">
      <c r="A96" s="619" t="s">
        <v>628</v>
      </c>
      <c r="B96" s="623">
        <f>'Investor Report'!D689</f>
        <v>0</v>
      </c>
      <c r="D96" s="579"/>
      <c r="E96" s="579"/>
      <c r="F96" s="579"/>
      <c r="G96" s="579"/>
      <c r="H96" s="579"/>
      <c r="I96" s="579"/>
      <c r="J96" s="579"/>
      <c r="K96" s="579"/>
      <c r="L96" s="579"/>
      <c r="M96" s="579"/>
      <c r="P96" s="579"/>
      <c r="S96" s="579"/>
    </row>
    <row r="97" spans="1:21" s="254" customFormat="1" hidden="1" outlineLevel="1">
      <c r="A97" s="582" t="s">
        <v>629</v>
      </c>
      <c r="B97" s="623">
        <f>'Investor Report'!D690</f>
        <v>0</v>
      </c>
      <c r="D97" s="579"/>
      <c r="E97" s="579"/>
      <c r="F97" s="579"/>
      <c r="G97" s="579"/>
      <c r="H97" s="579"/>
      <c r="I97" s="579"/>
      <c r="J97" s="579"/>
      <c r="K97" s="579"/>
      <c r="L97" s="579"/>
      <c r="M97" s="579"/>
      <c r="P97" s="579"/>
      <c r="S97" s="579"/>
    </row>
    <row r="98" spans="1:21" s="254" customFormat="1" hidden="1" outlineLevel="1">
      <c r="A98" s="582" t="s">
        <v>637</v>
      </c>
      <c r="B98" s="623">
        <f>'Investor Report'!D691</f>
        <v>0</v>
      </c>
      <c r="D98" s="579"/>
      <c r="E98" s="579"/>
      <c r="F98" s="579"/>
      <c r="G98" s="579"/>
      <c r="H98" s="579"/>
      <c r="I98" s="579"/>
      <c r="J98" s="579"/>
      <c r="K98" s="579"/>
      <c r="L98" s="579"/>
      <c r="M98" s="579"/>
      <c r="P98" s="579"/>
      <c r="S98" s="579"/>
    </row>
    <row r="99" spans="1:21" s="254" customFormat="1" hidden="1" outlineLevel="1">
      <c r="A99" s="582" t="s">
        <v>638</v>
      </c>
      <c r="B99" s="623">
        <f>'Investor Report'!D692</f>
        <v>0</v>
      </c>
      <c r="D99" s="579"/>
      <c r="E99" s="579"/>
      <c r="F99" s="579"/>
      <c r="G99" s="579"/>
      <c r="H99" s="579"/>
      <c r="I99" s="579"/>
      <c r="J99" s="579"/>
      <c r="K99" s="579"/>
      <c r="L99" s="579"/>
      <c r="M99" s="579"/>
      <c r="P99" s="579"/>
      <c r="S99" s="579"/>
    </row>
    <row r="100" spans="1:21" s="254" customFormat="1" hidden="1" outlineLevel="1">
      <c r="A100" s="582" t="s">
        <v>630</v>
      </c>
      <c r="B100" s="623">
        <f>'Investor Report'!D693</f>
        <v>0</v>
      </c>
      <c r="D100" s="579"/>
      <c r="E100" s="579"/>
      <c r="F100" s="579"/>
      <c r="G100" s="579"/>
      <c r="H100" s="579"/>
      <c r="I100" s="579"/>
      <c r="J100" s="579"/>
      <c r="K100" s="579"/>
      <c r="L100" s="579"/>
      <c r="M100" s="579"/>
      <c r="P100" s="579"/>
      <c r="S100" s="579"/>
    </row>
    <row r="101" spans="1:21" s="254" customFormat="1" hidden="1" outlineLevel="1">
      <c r="A101" s="582" t="s">
        <v>631</v>
      </c>
      <c r="B101" s="623">
        <f>'Investor Report'!D694</f>
        <v>0</v>
      </c>
      <c r="D101" s="579"/>
      <c r="E101" s="579"/>
      <c r="F101" s="579"/>
      <c r="G101" s="579"/>
      <c r="H101" s="579"/>
      <c r="I101" s="579"/>
      <c r="J101" s="579"/>
      <c r="K101" s="579"/>
      <c r="L101" s="579"/>
      <c r="M101" s="579"/>
      <c r="P101" s="579"/>
      <c r="S101" s="579"/>
    </row>
    <row r="102" spans="1:21" s="254" customFormat="1" hidden="1" outlineLevel="1">
      <c r="A102" s="619" t="s">
        <v>632</v>
      </c>
      <c r="B102" s="623">
        <f>'Investor Report'!D695</f>
        <v>0</v>
      </c>
      <c r="D102" s="579"/>
      <c r="E102" s="579"/>
      <c r="F102" s="579"/>
      <c r="G102" s="579"/>
      <c r="H102" s="579"/>
      <c r="I102" s="579"/>
      <c r="J102" s="579"/>
      <c r="K102" s="579"/>
      <c r="L102" s="579"/>
      <c r="M102" s="579"/>
      <c r="P102" s="579"/>
      <c r="S102" s="579"/>
    </row>
    <row r="103" spans="1:21" s="254" customFormat="1" hidden="1" outlineLevel="1">
      <c r="A103" s="582" t="s">
        <v>633</v>
      </c>
      <c r="B103" s="623">
        <f>'Investor Report'!D696</f>
        <v>0</v>
      </c>
      <c r="D103" s="579"/>
      <c r="E103" s="579"/>
      <c r="F103" s="579"/>
      <c r="G103" s="579"/>
      <c r="H103" s="579"/>
      <c r="I103" s="579"/>
      <c r="J103" s="579"/>
      <c r="K103" s="579"/>
      <c r="L103" s="579"/>
      <c r="M103" s="579"/>
      <c r="P103" s="579"/>
      <c r="S103" s="579"/>
    </row>
    <row r="104" spans="1:21" s="254" customFormat="1" hidden="1" outlineLevel="1">
      <c r="A104" s="582" t="s">
        <v>634</v>
      </c>
      <c r="B104" s="623">
        <f>'Investor Report'!D697</f>
        <v>0</v>
      </c>
      <c r="D104" s="579"/>
      <c r="E104" s="579"/>
      <c r="F104" s="579"/>
      <c r="G104" s="579"/>
      <c r="H104" s="579"/>
      <c r="I104" s="579"/>
      <c r="J104" s="579"/>
      <c r="K104" s="579"/>
      <c r="L104" s="579"/>
      <c r="M104" s="579"/>
      <c r="P104" s="579"/>
      <c r="S104" s="579"/>
    </row>
    <row r="105" spans="1:21" s="254" customFormat="1" hidden="1" outlineLevel="1">
      <c r="A105" s="619" t="s">
        <v>708</v>
      </c>
      <c r="B105" s="623">
        <f>'Investor Report'!D698</f>
        <v>0</v>
      </c>
      <c r="D105" s="579"/>
      <c r="E105" s="579"/>
      <c r="F105" s="579"/>
      <c r="G105" s="579"/>
      <c r="H105" s="579"/>
      <c r="I105" s="579"/>
      <c r="J105" s="579"/>
      <c r="K105" s="579"/>
      <c r="L105" s="579"/>
      <c r="M105" s="579"/>
      <c r="P105" s="579"/>
      <c r="S105" s="579"/>
    </row>
    <row r="106" spans="1:21" s="254" customFormat="1" collapsed="1">
      <c r="A106" s="254" t="s">
        <v>635</v>
      </c>
      <c r="B106" s="623">
        <f>'Investor Report'!D701</f>
        <v>0</v>
      </c>
      <c r="D106" s="579"/>
      <c r="E106" s="579"/>
      <c r="F106" s="579"/>
      <c r="G106" s="579"/>
      <c r="H106" s="579"/>
      <c r="I106" s="579"/>
      <c r="J106" s="579"/>
      <c r="K106" s="579"/>
      <c r="L106" s="579"/>
      <c r="M106" s="579"/>
      <c r="N106" s="579"/>
      <c r="O106" s="579"/>
      <c r="P106" s="579"/>
      <c r="Q106" s="579"/>
      <c r="R106" s="579"/>
      <c r="S106" s="579"/>
      <c r="T106" s="579"/>
      <c r="U106" s="579"/>
    </row>
    <row r="107" spans="1:21" s="254" customFormat="1" ht="27.6">
      <c r="A107" s="627" t="s">
        <v>709</v>
      </c>
      <c r="B107" s="623"/>
      <c r="D107" s="579"/>
      <c r="E107" s="579"/>
      <c r="F107" s="579"/>
      <c r="G107" s="579"/>
      <c r="H107" s="579"/>
      <c r="I107" s="579"/>
      <c r="J107" s="579"/>
      <c r="K107" s="579"/>
      <c r="L107" s="579"/>
      <c r="M107" s="579"/>
      <c r="N107" s="579"/>
      <c r="O107" s="579"/>
      <c r="P107" s="579"/>
      <c r="Q107" s="579"/>
      <c r="R107" s="579"/>
      <c r="S107" s="579"/>
      <c r="T107" s="579"/>
      <c r="U107" s="579"/>
    </row>
    <row r="108" spans="1:21" s="254" customFormat="1" ht="27.6">
      <c r="A108" s="627" t="s">
        <v>636</v>
      </c>
      <c r="B108" s="623">
        <f>'Investor Report'!D702</f>
        <v>0</v>
      </c>
      <c r="D108" s="579"/>
      <c r="E108" s="579"/>
      <c r="F108" s="579"/>
      <c r="G108" s="579"/>
      <c r="H108" s="579"/>
      <c r="I108" s="579"/>
      <c r="J108" s="579"/>
      <c r="K108" s="579"/>
      <c r="L108" s="579"/>
      <c r="M108" s="579"/>
      <c r="N108" s="579"/>
      <c r="O108" s="579"/>
      <c r="P108" s="579"/>
      <c r="Q108" s="579"/>
      <c r="R108" s="579"/>
      <c r="S108" s="579"/>
      <c r="T108" s="579"/>
      <c r="U108" s="579"/>
    </row>
    <row r="109" spans="1:21" s="254" customFormat="1" ht="27.6">
      <c r="A109" s="627" t="s">
        <v>640</v>
      </c>
      <c r="B109" s="623">
        <f>'Investor Report'!D703</f>
        <v>0</v>
      </c>
      <c r="D109" s="579"/>
      <c r="E109" s="579"/>
      <c r="F109" s="579"/>
      <c r="G109" s="579"/>
      <c r="H109" s="579"/>
      <c r="I109" s="579"/>
      <c r="J109" s="579"/>
      <c r="K109" s="579"/>
      <c r="L109" s="579"/>
      <c r="M109" s="579"/>
      <c r="N109" s="579"/>
      <c r="O109" s="579"/>
      <c r="P109" s="579"/>
      <c r="Q109" s="579"/>
      <c r="R109" s="579"/>
      <c r="S109" s="579"/>
      <c r="T109" s="579"/>
      <c r="U109" s="579"/>
    </row>
    <row r="110" spans="1:21" s="254" customFormat="1" ht="27.6">
      <c r="A110" s="627" t="s">
        <v>641</v>
      </c>
      <c r="B110" s="623"/>
      <c r="D110" s="579"/>
      <c r="E110" s="579"/>
      <c r="F110" s="579"/>
      <c r="G110" s="579"/>
      <c r="H110" s="579"/>
      <c r="I110" s="579"/>
      <c r="J110" s="579"/>
      <c r="K110" s="579"/>
      <c r="L110" s="579"/>
      <c r="M110" s="579"/>
      <c r="N110" s="579"/>
      <c r="O110" s="579"/>
      <c r="P110" s="579"/>
      <c r="Q110" s="579"/>
      <c r="R110" s="579"/>
      <c r="S110" s="579"/>
      <c r="T110" s="579"/>
      <c r="U110" s="579"/>
    </row>
    <row r="111" spans="1:21" s="254" customFormat="1">
      <c r="A111" s="254" t="s">
        <v>369</v>
      </c>
      <c r="B111" s="623">
        <f>'Investor Report'!D705</f>
        <v>37328565.999999993</v>
      </c>
      <c r="D111" s="579"/>
      <c r="E111" s="579"/>
      <c r="F111" s="579"/>
      <c r="G111" s="579"/>
      <c r="H111" s="579"/>
      <c r="I111" s="579"/>
      <c r="J111" s="579"/>
      <c r="K111" s="579"/>
      <c r="L111" s="579"/>
      <c r="M111" s="579"/>
      <c r="N111" s="579"/>
      <c r="O111" s="579"/>
      <c r="P111" s="579"/>
      <c r="Q111" s="579"/>
      <c r="R111" s="579"/>
      <c r="S111" s="579"/>
      <c r="T111" s="579"/>
      <c r="U111" s="579"/>
    </row>
    <row r="112" spans="1:21" s="254" customFormat="1">
      <c r="B112" s="623"/>
      <c r="D112" s="579"/>
      <c r="E112" s="579"/>
      <c r="F112" s="579"/>
      <c r="G112" s="579"/>
      <c r="H112" s="579"/>
      <c r="I112" s="579"/>
      <c r="J112" s="579"/>
      <c r="K112" s="579"/>
      <c r="L112" s="579"/>
      <c r="M112" s="579"/>
      <c r="N112" s="579"/>
      <c r="O112" s="579"/>
      <c r="P112" s="579"/>
      <c r="Q112" s="579"/>
      <c r="R112" s="579"/>
      <c r="S112" s="579"/>
      <c r="T112" s="579"/>
      <c r="U112" s="579"/>
    </row>
    <row r="113" spans="3:21" s="254" customFormat="1">
      <c r="C113" s="579"/>
      <c r="D113" s="579"/>
      <c r="E113" s="579"/>
      <c r="F113" s="579"/>
      <c r="G113" s="579"/>
      <c r="H113" s="579"/>
      <c r="I113" s="579"/>
      <c r="J113" s="579"/>
      <c r="K113" s="579"/>
      <c r="L113" s="579"/>
      <c r="M113" s="579"/>
      <c r="N113" s="579"/>
      <c r="O113" s="579"/>
      <c r="P113" s="579"/>
      <c r="Q113" s="579"/>
      <c r="R113" s="579"/>
      <c r="S113" s="579"/>
      <c r="T113" s="579"/>
      <c r="U113" s="579"/>
    </row>
  </sheetData>
  <sheetProtection formatColumns="0" formatRows="0"/>
  <mergeCells count="1">
    <mergeCell ref="A2:A3"/>
  </mergeCells>
  <conditionalFormatting sqref="A4:B4 G4 W4 Y4:Z4 AB4:AC4 AE4:AF4 AH4:AI4 AK4:AL4 AN4:AO4 AQ4:AR4 AT4:AU4 AW4:AX4 AZ4:BA4 BC4:BD4 BF4:BG4 BI4:BJ4 BL4:BM4 BO4:BP4 BR4:BS4 BU4:XFD4">
    <cfRule type="cellIs" dxfId="212" priority="519" operator="equal">
      <formula>"Y"</formula>
    </cfRule>
  </conditionalFormatting>
  <conditionalFormatting sqref="I4">
    <cfRule type="cellIs" dxfId="211" priority="443" operator="equal">
      <formula>"Y"</formula>
    </cfRule>
  </conditionalFormatting>
  <conditionalFormatting sqref="H4">
    <cfRule type="cellIs" dxfId="210" priority="442" operator="equal">
      <formula>"Y"</formula>
    </cfRule>
  </conditionalFormatting>
  <conditionalFormatting sqref="J4">
    <cfRule type="cellIs" dxfId="209" priority="441" operator="equal">
      <formula>"Y"</formula>
    </cfRule>
  </conditionalFormatting>
  <conditionalFormatting sqref="K4">
    <cfRule type="cellIs" dxfId="208" priority="438" operator="equal">
      <formula>"Y"</formula>
    </cfRule>
  </conditionalFormatting>
  <conditionalFormatting sqref="L4">
    <cfRule type="cellIs" dxfId="207" priority="439" operator="equal">
      <formula>"Y"</formula>
    </cfRule>
  </conditionalFormatting>
  <conditionalFormatting sqref="M4">
    <cfRule type="cellIs" dxfId="206" priority="436" operator="equal">
      <formula>"Y"</formula>
    </cfRule>
  </conditionalFormatting>
  <conditionalFormatting sqref="O4">
    <cfRule type="cellIs" dxfId="205" priority="427" operator="equal">
      <formula>"Y"</formula>
    </cfRule>
  </conditionalFormatting>
  <conditionalFormatting sqref="N4">
    <cfRule type="cellIs" dxfId="204" priority="429" operator="equal">
      <formula>"Y"</formula>
    </cfRule>
  </conditionalFormatting>
  <conditionalFormatting sqref="P4">
    <cfRule type="cellIs" dxfId="203" priority="357" operator="equal">
      <formula>"Y"</formula>
    </cfRule>
  </conditionalFormatting>
  <conditionalFormatting sqref="R4">
    <cfRule type="cellIs" dxfId="202" priority="355" operator="equal">
      <formula>"Y"</formula>
    </cfRule>
  </conditionalFormatting>
  <conditionalFormatting sqref="Q4">
    <cfRule type="cellIs" dxfId="201" priority="356" operator="equal">
      <formula>"Y"</formula>
    </cfRule>
  </conditionalFormatting>
  <conditionalFormatting sqref="S4">
    <cfRule type="cellIs" dxfId="200" priority="346" operator="equal">
      <formula>"Y"</formula>
    </cfRule>
  </conditionalFormatting>
  <conditionalFormatting sqref="U4">
    <cfRule type="cellIs" dxfId="199" priority="344" operator="equal">
      <formula>"Y"</formula>
    </cfRule>
  </conditionalFormatting>
  <conditionalFormatting sqref="T4">
    <cfRule type="cellIs" dxfId="198" priority="345" operator="equal">
      <formula>"Y"</formula>
    </cfRule>
  </conditionalFormatting>
  <conditionalFormatting sqref="X4">
    <cfRule type="cellIs" dxfId="197" priority="324" operator="equal">
      <formula>"Y"</formula>
    </cfRule>
  </conditionalFormatting>
  <conditionalFormatting sqref="AA4">
    <cfRule type="cellIs" dxfId="196" priority="323" operator="equal">
      <formula>"Y"</formula>
    </cfRule>
  </conditionalFormatting>
  <conditionalFormatting sqref="AD4">
    <cfRule type="cellIs" dxfId="195" priority="322" operator="equal">
      <formula>"Y"</formula>
    </cfRule>
  </conditionalFormatting>
  <conditionalFormatting sqref="AG4">
    <cfRule type="cellIs" dxfId="194" priority="321" operator="equal">
      <formula>"Y"</formula>
    </cfRule>
  </conditionalFormatting>
  <conditionalFormatting sqref="AJ4">
    <cfRule type="cellIs" dxfId="193" priority="309" operator="equal">
      <formula>"Y"</formula>
    </cfRule>
  </conditionalFormatting>
  <conditionalFormatting sqref="AM4">
    <cfRule type="cellIs" dxfId="192" priority="308" operator="equal">
      <formula>"Y"</formula>
    </cfRule>
  </conditionalFormatting>
  <conditionalFormatting sqref="AP4">
    <cfRule type="cellIs" dxfId="191" priority="307" operator="equal">
      <formula>"Y"</formula>
    </cfRule>
  </conditionalFormatting>
  <conditionalFormatting sqref="AS4">
    <cfRule type="cellIs" dxfId="190" priority="306" operator="equal">
      <formula>"Y"</formula>
    </cfRule>
  </conditionalFormatting>
  <conditionalFormatting sqref="AV4">
    <cfRule type="cellIs" dxfId="189" priority="271" operator="equal">
      <formula>"Y"</formula>
    </cfRule>
  </conditionalFormatting>
  <conditionalFormatting sqref="AY4">
    <cfRule type="cellIs" dxfId="188" priority="270" operator="equal">
      <formula>"Y"</formula>
    </cfRule>
  </conditionalFormatting>
  <conditionalFormatting sqref="BB4">
    <cfRule type="cellIs" dxfId="187" priority="261" operator="equal">
      <formula>"Y"</formula>
    </cfRule>
  </conditionalFormatting>
  <conditionalFormatting sqref="BE4">
    <cfRule type="cellIs" dxfId="186" priority="219" operator="equal">
      <formula>"Y"</formula>
    </cfRule>
  </conditionalFormatting>
  <conditionalFormatting sqref="BH4">
    <cfRule type="cellIs" dxfId="185" priority="218" operator="equal">
      <formula>"Y"</formula>
    </cfRule>
  </conditionalFormatting>
  <conditionalFormatting sqref="BK4">
    <cfRule type="cellIs" dxfId="184" priority="217" operator="equal">
      <formula>"Y"</formula>
    </cfRule>
  </conditionalFormatting>
  <conditionalFormatting sqref="BN4 BQ4">
    <cfRule type="cellIs" dxfId="183" priority="216" operator="equal">
      <formula>"Y"</formula>
    </cfRule>
  </conditionalFormatting>
  <conditionalFormatting sqref="BT4">
    <cfRule type="cellIs" dxfId="182" priority="199" operator="equal">
      <formula>"Y"</formula>
    </cfRule>
  </conditionalFormatting>
  <conditionalFormatting sqref="C4:F4">
    <cfRule type="cellIs" dxfId="181" priority="190" operator="equal">
      <formula>"Y"</formula>
    </cfRule>
  </conditionalFormatting>
  <conditionalFormatting sqref="CA57">
    <cfRule type="cellIs" dxfId="180" priority="1" operator="equal">
      <formula>0</formula>
    </cfRule>
  </conditionalFormatting>
  <conditionalFormatting sqref="CA52">
    <cfRule type="cellIs" dxfId="179" priority="4" operator="equal">
      <formula>0</formula>
    </cfRule>
  </conditionalFormatting>
  <conditionalFormatting sqref="CA49 CA51">
    <cfRule type="cellIs" dxfId="178" priority="8" operator="equal">
      <formula>0</formula>
    </cfRule>
  </conditionalFormatting>
  <conditionalFormatting sqref="CA46">
    <cfRule type="cellIs" dxfId="177" priority="6" operator="equal">
      <formula>0</formula>
    </cfRule>
  </conditionalFormatting>
  <conditionalFormatting sqref="CA48">
    <cfRule type="cellIs" dxfId="176" priority="5" operator="equal">
      <formula>0</formula>
    </cfRule>
  </conditionalFormatting>
  <conditionalFormatting sqref="CA55">
    <cfRule type="cellIs" dxfId="175" priority="2" operator="equal">
      <formula>0</formula>
    </cfRule>
  </conditionalFormatting>
  <conditionalFormatting sqref="CA44">
    <cfRule type="cellIs" dxfId="174" priority="7" operator="equal">
      <formula>0</formula>
    </cfRule>
  </conditionalFormatting>
  <conditionalFormatting sqref="CA50">
    <cfRule type="cellIs" dxfId="173" priority="3" operator="equal">
      <formula>0</formula>
    </cfRule>
  </conditionalFormatting>
  <conditionalFormatting sqref="G44">
    <cfRule type="cellIs" dxfId="172" priority="179" operator="equal">
      <formula>0</formula>
    </cfRule>
  </conditionalFormatting>
  <conditionalFormatting sqref="D55 D57 D44:D52">
    <cfRule type="cellIs" dxfId="171" priority="181" operator="equal">
      <formula>0</formula>
    </cfRule>
  </conditionalFormatting>
  <conditionalFormatting sqref="G48">
    <cfRule type="cellIs" dxfId="170" priority="177" operator="equal">
      <formula>0</formula>
    </cfRule>
  </conditionalFormatting>
  <conditionalFormatting sqref="M48">
    <cfRule type="cellIs" dxfId="169" priority="167" operator="equal">
      <formula>0</formula>
    </cfRule>
  </conditionalFormatting>
  <conditionalFormatting sqref="M52">
    <cfRule type="cellIs" dxfId="168" priority="166" operator="equal">
      <formula>0</formula>
    </cfRule>
  </conditionalFormatting>
  <conditionalFormatting sqref="G46">
    <cfRule type="cellIs" dxfId="167" priority="178" operator="equal">
      <formula>0</formula>
    </cfRule>
  </conditionalFormatting>
  <conditionalFormatting sqref="G49:G51">
    <cfRule type="cellIs" dxfId="166" priority="180" operator="equal">
      <formula>0</formula>
    </cfRule>
  </conditionalFormatting>
  <conditionalFormatting sqref="M44">
    <cfRule type="cellIs" dxfId="165" priority="169" operator="equal">
      <formula>0</formula>
    </cfRule>
  </conditionalFormatting>
  <conditionalFormatting sqref="J51">
    <cfRule type="cellIs" dxfId="164" priority="175" operator="equal">
      <formula>0</formula>
    </cfRule>
  </conditionalFormatting>
  <conditionalFormatting sqref="J49">
    <cfRule type="cellIs" dxfId="163" priority="160" operator="equal">
      <formula>0</formula>
    </cfRule>
  </conditionalFormatting>
  <conditionalFormatting sqref="J44">
    <cfRule type="cellIs" dxfId="162" priority="174" operator="equal">
      <formula>0</formula>
    </cfRule>
  </conditionalFormatting>
  <conditionalFormatting sqref="P52">
    <cfRule type="cellIs" dxfId="161" priority="161" operator="equal">
      <formula>0</formula>
    </cfRule>
  </conditionalFormatting>
  <conditionalFormatting sqref="G52">
    <cfRule type="cellIs" dxfId="160" priority="176" operator="equal">
      <formula>0</formula>
    </cfRule>
  </conditionalFormatting>
  <conditionalFormatting sqref="P49 P51">
    <cfRule type="cellIs" dxfId="159" priority="165" operator="equal">
      <formula>0</formula>
    </cfRule>
  </conditionalFormatting>
  <conditionalFormatting sqref="P46">
    <cfRule type="cellIs" dxfId="158" priority="163" operator="equal">
      <formula>0</formula>
    </cfRule>
  </conditionalFormatting>
  <conditionalFormatting sqref="P48">
    <cfRule type="cellIs" dxfId="157" priority="162" operator="equal">
      <formula>0</formula>
    </cfRule>
  </conditionalFormatting>
  <conditionalFormatting sqref="J55">
    <cfRule type="cellIs" dxfId="156" priority="150" operator="equal">
      <formula>0</formula>
    </cfRule>
  </conditionalFormatting>
  <conditionalFormatting sqref="M49">
    <cfRule type="cellIs" dxfId="155" priority="159" operator="equal">
      <formula>0</formula>
    </cfRule>
  </conditionalFormatting>
  <conditionalFormatting sqref="J50">
    <cfRule type="cellIs" dxfId="154" priority="158" operator="equal">
      <formula>0</formula>
    </cfRule>
  </conditionalFormatting>
  <conditionalFormatting sqref="J46">
    <cfRule type="cellIs" dxfId="153" priority="173" operator="equal">
      <formula>0</formula>
    </cfRule>
  </conditionalFormatting>
  <conditionalFormatting sqref="J48">
    <cfRule type="cellIs" dxfId="152" priority="172" operator="equal">
      <formula>0</formula>
    </cfRule>
  </conditionalFormatting>
  <conditionalFormatting sqref="J52">
    <cfRule type="cellIs" dxfId="151" priority="171" operator="equal">
      <formula>0</formula>
    </cfRule>
  </conditionalFormatting>
  <conditionalFormatting sqref="M55">
    <cfRule type="cellIs" dxfId="150" priority="154" operator="equal">
      <formula>0</formula>
    </cfRule>
  </conditionalFormatting>
  <conditionalFormatting sqref="M51">
    <cfRule type="cellIs" dxfId="149" priority="170" operator="equal">
      <formula>0</formula>
    </cfRule>
  </conditionalFormatting>
  <conditionalFormatting sqref="M46">
    <cfRule type="cellIs" dxfId="148" priority="168" operator="equal">
      <formula>0</formula>
    </cfRule>
  </conditionalFormatting>
  <conditionalFormatting sqref="G55">
    <cfRule type="cellIs" dxfId="147" priority="155" operator="equal">
      <formula>0</formula>
    </cfRule>
  </conditionalFormatting>
  <conditionalFormatting sqref="P44">
    <cfRule type="cellIs" dxfId="146" priority="164" operator="equal">
      <formula>0</formula>
    </cfRule>
  </conditionalFormatting>
  <conditionalFormatting sqref="G57">
    <cfRule type="cellIs" dxfId="145" priority="152" operator="equal">
      <formula>0</formula>
    </cfRule>
  </conditionalFormatting>
  <conditionalFormatting sqref="J57">
    <cfRule type="cellIs" dxfId="144" priority="151" operator="equal">
      <formula>0</formula>
    </cfRule>
  </conditionalFormatting>
  <conditionalFormatting sqref="M50">
    <cfRule type="cellIs" dxfId="143" priority="157" operator="equal">
      <formula>0</formula>
    </cfRule>
  </conditionalFormatting>
  <conditionalFormatting sqref="P50">
    <cfRule type="cellIs" dxfId="142" priority="156" operator="equal">
      <formula>0</formula>
    </cfRule>
  </conditionalFormatting>
  <conditionalFormatting sqref="M57">
    <cfRule type="cellIs" dxfId="141" priority="153" operator="equal">
      <formula>0</formula>
    </cfRule>
  </conditionalFormatting>
  <conditionalFormatting sqref="S52">
    <cfRule type="cellIs" dxfId="140" priority="145" operator="equal">
      <formula>0</formula>
    </cfRule>
  </conditionalFormatting>
  <conditionalFormatting sqref="S49 S51">
    <cfRule type="cellIs" dxfId="139" priority="149" operator="equal">
      <formula>0</formula>
    </cfRule>
  </conditionalFormatting>
  <conditionalFormatting sqref="S46">
    <cfRule type="cellIs" dxfId="138" priority="147" operator="equal">
      <formula>0</formula>
    </cfRule>
  </conditionalFormatting>
  <conditionalFormatting sqref="S48">
    <cfRule type="cellIs" dxfId="137" priority="146" operator="equal">
      <formula>0</formula>
    </cfRule>
  </conditionalFormatting>
  <conditionalFormatting sqref="S55">
    <cfRule type="cellIs" dxfId="136" priority="143" operator="equal">
      <formula>0</formula>
    </cfRule>
  </conditionalFormatting>
  <conditionalFormatting sqref="S44">
    <cfRule type="cellIs" dxfId="135" priority="148" operator="equal">
      <formula>0</formula>
    </cfRule>
  </conditionalFormatting>
  <conditionalFormatting sqref="S50">
    <cfRule type="cellIs" dxfId="134" priority="144" operator="equal">
      <formula>0</formula>
    </cfRule>
  </conditionalFormatting>
  <conditionalFormatting sqref="S57">
    <cfRule type="cellIs" dxfId="133" priority="142" operator="equal">
      <formula>0</formula>
    </cfRule>
  </conditionalFormatting>
  <conditionalFormatting sqref="AB57 AE57 AH57">
    <cfRule type="cellIs" dxfId="132" priority="134" operator="equal">
      <formula>0</formula>
    </cfRule>
  </conditionalFormatting>
  <conditionalFormatting sqref="Y52 AB52 AE52 AH52">
    <cfRule type="cellIs" dxfId="131" priority="137" operator="equal">
      <formula>0</formula>
    </cfRule>
  </conditionalFormatting>
  <conditionalFormatting sqref="Y51 Y49 AB49 AB51 AE51 AE49 AH49 AH51">
    <cfRule type="cellIs" dxfId="130" priority="141" operator="equal">
      <formula>0</formula>
    </cfRule>
  </conditionalFormatting>
  <conditionalFormatting sqref="Y46 AB46 AE46 AH46">
    <cfRule type="cellIs" dxfId="129" priority="139" operator="equal">
      <formula>0</formula>
    </cfRule>
  </conditionalFormatting>
  <conditionalFormatting sqref="Y48 AB48 AE48 AH48">
    <cfRule type="cellIs" dxfId="128" priority="138" operator="equal">
      <formula>0</formula>
    </cfRule>
  </conditionalFormatting>
  <conditionalFormatting sqref="AB55 AE55 AH55">
    <cfRule type="cellIs" dxfId="127" priority="135" operator="equal">
      <formula>0</formula>
    </cfRule>
  </conditionalFormatting>
  <conditionalFormatting sqref="Y44 AB44 AE44 AH44">
    <cfRule type="cellIs" dxfId="126" priority="140" operator="equal">
      <formula>0</formula>
    </cfRule>
  </conditionalFormatting>
  <conditionalFormatting sqref="Y50 AB50 AH50">
    <cfRule type="cellIs" dxfId="125" priority="136" operator="equal">
      <formula>0</formula>
    </cfRule>
  </conditionalFormatting>
  <conditionalFormatting sqref="P55">
    <cfRule type="cellIs" dxfId="124" priority="133" operator="equal">
      <formula>0</formula>
    </cfRule>
  </conditionalFormatting>
  <conditionalFormatting sqref="P57">
    <cfRule type="cellIs" dxfId="123" priority="132" operator="equal">
      <formula>0</formula>
    </cfRule>
  </conditionalFormatting>
  <conditionalFormatting sqref="V52">
    <cfRule type="cellIs" dxfId="122" priority="127" operator="equal">
      <formula>0</formula>
    </cfRule>
  </conditionalFormatting>
  <conditionalFormatting sqref="V49 V51">
    <cfRule type="cellIs" dxfId="121" priority="131" operator="equal">
      <formula>0</formula>
    </cfRule>
  </conditionalFormatting>
  <conditionalFormatting sqref="V46">
    <cfRule type="cellIs" dxfId="120" priority="129" operator="equal">
      <formula>0</formula>
    </cfRule>
  </conditionalFormatting>
  <conditionalFormatting sqref="V48">
    <cfRule type="cellIs" dxfId="119" priority="128" operator="equal">
      <formula>0</formula>
    </cfRule>
  </conditionalFormatting>
  <conditionalFormatting sqref="V55">
    <cfRule type="cellIs" dxfId="118" priority="125" operator="equal">
      <formula>0</formula>
    </cfRule>
  </conditionalFormatting>
  <conditionalFormatting sqref="V44">
    <cfRule type="cellIs" dxfId="117" priority="130" operator="equal">
      <formula>0</formula>
    </cfRule>
  </conditionalFormatting>
  <conditionalFormatting sqref="V50">
    <cfRule type="cellIs" dxfId="116" priority="126" operator="equal">
      <formula>0</formula>
    </cfRule>
  </conditionalFormatting>
  <conditionalFormatting sqref="V57">
    <cfRule type="cellIs" dxfId="115" priority="124" operator="equal">
      <formula>0</formula>
    </cfRule>
  </conditionalFormatting>
  <conditionalFormatting sqref="Y55">
    <cfRule type="cellIs" dxfId="114" priority="123" operator="equal">
      <formula>0</formula>
    </cfRule>
  </conditionalFormatting>
  <conditionalFormatting sqref="Y57">
    <cfRule type="cellIs" dxfId="113" priority="122" operator="equal">
      <formula>0</formula>
    </cfRule>
  </conditionalFormatting>
  <conditionalFormatting sqref="AK57">
    <cfRule type="cellIs" dxfId="112" priority="114" operator="equal">
      <formula>0</formula>
    </cfRule>
  </conditionalFormatting>
  <conditionalFormatting sqref="AK52">
    <cfRule type="cellIs" dxfId="111" priority="117" operator="equal">
      <formula>0</formula>
    </cfRule>
  </conditionalFormatting>
  <conditionalFormatting sqref="AK49 AK51">
    <cfRule type="cellIs" dxfId="110" priority="121" operator="equal">
      <formula>0</formula>
    </cfRule>
  </conditionalFormatting>
  <conditionalFormatting sqref="AK46">
    <cfRule type="cellIs" dxfId="109" priority="119" operator="equal">
      <formula>0</formula>
    </cfRule>
  </conditionalFormatting>
  <conditionalFormatting sqref="AK48">
    <cfRule type="cellIs" dxfId="108" priority="118" operator="equal">
      <formula>0</formula>
    </cfRule>
  </conditionalFormatting>
  <conditionalFormatting sqref="AK55">
    <cfRule type="cellIs" dxfId="107" priority="115" operator="equal">
      <formula>0</formula>
    </cfRule>
  </conditionalFormatting>
  <conditionalFormatting sqref="AK44">
    <cfRule type="cellIs" dxfId="106" priority="120" operator="equal">
      <formula>0</formula>
    </cfRule>
  </conditionalFormatting>
  <conditionalFormatting sqref="AK50">
    <cfRule type="cellIs" dxfId="105" priority="116" operator="equal">
      <formula>0</formula>
    </cfRule>
  </conditionalFormatting>
  <conditionalFormatting sqref="AN57">
    <cfRule type="cellIs" dxfId="104" priority="106" operator="equal">
      <formula>0</formula>
    </cfRule>
  </conditionalFormatting>
  <conditionalFormatting sqref="AN52">
    <cfRule type="cellIs" dxfId="103" priority="109" operator="equal">
      <formula>0</formula>
    </cfRule>
  </conditionalFormatting>
  <conditionalFormatting sqref="AN49 AN51">
    <cfRule type="cellIs" dxfId="102" priority="113" operator="equal">
      <formula>0</formula>
    </cfRule>
  </conditionalFormatting>
  <conditionalFormatting sqref="AN46">
    <cfRule type="cellIs" dxfId="101" priority="111" operator="equal">
      <formula>0</formula>
    </cfRule>
  </conditionalFormatting>
  <conditionalFormatting sqref="AN48">
    <cfRule type="cellIs" dxfId="100" priority="110" operator="equal">
      <formula>0</formula>
    </cfRule>
  </conditionalFormatting>
  <conditionalFormatting sqref="AN55">
    <cfRule type="cellIs" dxfId="99" priority="107" operator="equal">
      <formula>0</formula>
    </cfRule>
  </conditionalFormatting>
  <conditionalFormatting sqref="AN44">
    <cfRule type="cellIs" dxfId="98" priority="112" operator="equal">
      <formula>0</formula>
    </cfRule>
  </conditionalFormatting>
  <conditionalFormatting sqref="AN50">
    <cfRule type="cellIs" dxfId="97" priority="108" operator="equal">
      <formula>0</formula>
    </cfRule>
  </conditionalFormatting>
  <conditionalFormatting sqref="AQ57">
    <cfRule type="cellIs" dxfId="96" priority="98" operator="equal">
      <formula>0</formula>
    </cfRule>
  </conditionalFormatting>
  <conditionalFormatting sqref="AQ52">
    <cfRule type="cellIs" dxfId="95" priority="101" operator="equal">
      <formula>0</formula>
    </cfRule>
  </conditionalFormatting>
  <conditionalFormatting sqref="AQ49 AQ51">
    <cfRule type="cellIs" dxfId="94" priority="105" operator="equal">
      <formula>0</formula>
    </cfRule>
  </conditionalFormatting>
  <conditionalFormatting sqref="AQ46">
    <cfRule type="cellIs" dxfId="93" priority="103" operator="equal">
      <formula>0</formula>
    </cfRule>
  </conditionalFormatting>
  <conditionalFormatting sqref="AQ48">
    <cfRule type="cellIs" dxfId="92" priority="102" operator="equal">
      <formula>0</formula>
    </cfRule>
  </conditionalFormatting>
  <conditionalFormatting sqref="AQ55">
    <cfRule type="cellIs" dxfId="91" priority="99" operator="equal">
      <formula>0</formula>
    </cfRule>
  </conditionalFormatting>
  <conditionalFormatting sqref="AQ44">
    <cfRule type="cellIs" dxfId="90" priority="104" operator="equal">
      <formula>0</formula>
    </cfRule>
  </conditionalFormatting>
  <conditionalFormatting sqref="AQ50">
    <cfRule type="cellIs" dxfId="89" priority="100" operator="equal">
      <formula>0</formula>
    </cfRule>
  </conditionalFormatting>
  <conditionalFormatting sqref="AT57">
    <cfRule type="cellIs" dxfId="88" priority="90" operator="equal">
      <formula>0</formula>
    </cfRule>
  </conditionalFormatting>
  <conditionalFormatting sqref="AT52">
    <cfRule type="cellIs" dxfId="87" priority="93" operator="equal">
      <formula>0</formula>
    </cfRule>
  </conditionalFormatting>
  <conditionalFormatting sqref="AT49 AT51">
    <cfRule type="cellIs" dxfId="86" priority="97" operator="equal">
      <formula>0</formula>
    </cfRule>
  </conditionalFormatting>
  <conditionalFormatting sqref="AT46">
    <cfRule type="cellIs" dxfId="85" priority="95" operator="equal">
      <formula>0</formula>
    </cfRule>
  </conditionalFormatting>
  <conditionalFormatting sqref="AT48">
    <cfRule type="cellIs" dxfId="84" priority="94" operator="equal">
      <formula>0</formula>
    </cfRule>
  </conditionalFormatting>
  <conditionalFormatting sqref="AT55">
    <cfRule type="cellIs" dxfId="83" priority="91" operator="equal">
      <formula>0</formula>
    </cfRule>
  </conditionalFormatting>
  <conditionalFormatting sqref="AT44">
    <cfRule type="cellIs" dxfId="82" priority="96" operator="equal">
      <formula>0</formula>
    </cfRule>
  </conditionalFormatting>
  <conditionalFormatting sqref="AT50">
    <cfRule type="cellIs" dxfId="81" priority="92" operator="equal">
      <formula>0</formula>
    </cfRule>
  </conditionalFormatting>
  <conditionalFormatting sqref="AE50">
    <cfRule type="cellIs" dxfId="80" priority="89" operator="equal">
      <formula>0</formula>
    </cfRule>
  </conditionalFormatting>
  <conditionalFormatting sqref="AW57">
    <cfRule type="cellIs" dxfId="79" priority="81" operator="equal">
      <formula>0</formula>
    </cfRule>
  </conditionalFormatting>
  <conditionalFormatting sqref="AW52">
    <cfRule type="cellIs" dxfId="78" priority="84" operator="equal">
      <formula>0</formula>
    </cfRule>
  </conditionalFormatting>
  <conditionalFormatting sqref="AW49 AW51">
    <cfRule type="cellIs" dxfId="77" priority="88" operator="equal">
      <formula>0</formula>
    </cfRule>
  </conditionalFormatting>
  <conditionalFormatting sqref="AW46">
    <cfRule type="cellIs" dxfId="76" priority="86" operator="equal">
      <formula>0</formula>
    </cfRule>
  </conditionalFormatting>
  <conditionalFormatting sqref="AW48">
    <cfRule type="cellIs" dxfId="75" priority="85" operator="equal">
      <formula>0</formula>
    </cfRule>
  </conditionalFormatting>
  <conditionalFormatting sqref="AW55">
    <cfRule type="cellIs" dxfId="74" priority="82" operator="equal">
      <formula>0</formula>
    </cfRule>
  </conditionalFormatting>
  <conditionalFormatting sqref="AW44">
    <cfRule type="cellIs" dxfId="73" priority="87" operator="equal">
      <formula>0</formula>
    </cfRule>
  </conditionalFormatting>
  <conditionalFormatting sqref="AW50">
    <cfRule type="cellIs" dxfId="72" priority="83" operator="equal">
      <formula>0</formula>
    </cfRule>
  </conditionalFormatting>
  <conditionalFormatting sqref="AZ57">
    <cfRule type="cellIs" dxfId="71" priority="73" operator="equal">
      <formula>0</formula>
    </cfRule>
  </conditionalFormatting>
  <conditionalFormatting sqref="AZ52">
    <cfRule type="cellIs" dxfId="70" priority="76" operator="equal">
      <formula>0</formula>
    </cfRule>
  </conditionalFormatting>
  <conditionalFormatting sqref="AZ49 AZ51">
    <cfRule type="cellIs" dxfId="69" priority="80" operator="equal">
      <formula>0</formula>
    </cfRule>
  </conditionalFormatting>
  <conditionalFormatting sqref="AZ46">
    <cfRule type="cellIs" dxfId="68" priority="78" operator="equal">
      <formula>0</formula>
    </cfRule>
  </conditionalFormatting>
  <conditionalFormatting sqref="AZ48">
    <cfRule type="cellIs" dxfId="67" priority="77" operator="equal">
      <formula>0</formula>
    </cfRule>
  </conditionalFormatting>
  <conditionalFormatting sqref="AZ55">
    <cfRule type="cellIs" dxfId="66" priority="74" operator="equal">
      <formula>0</formula>
    </cfRule>
  </conditionalFormatting>
  <conditionalFormatting sqref="AZ44">
    <cfRule type="cellIs" dxfId="65" priority="79" operator="equal">
      <formula>0</formula>
    </cfRule>
  </conditionalFormatting>
  <conditionalFormatting sqref="AZ50">
    <cfRule type="cellIs" dxfId="64" priority="75" operator="equal">
      <formula>0</formula>
    </cfRule>
  </conditionalFormatting>
  <conditionalFormatting sqref="BC57">
    <cfRule type="cellIs" dxfId="63" priority="65" operator="equal">
      <formula>0</formula>
    </cfRule>
  </conditionalFormatting>
  <conditionalFormatting sqref="BC52">
    <cfRule type="cellIs" dxfId="62" priority="68" operator="equal">
      <formula>0</formula>
    </cfRule>
  </conditionalFormatting>
  <conditionalFormatting sqref="BC49 BC51">
    <cfRule type="cellIs" dxfId="61" priority="72" operator="equal">
      <formula>0</formula>
    </cfRule>
  </conditionalFormatting>
  <conditionalFormatting sqref="BC46">
    <cfRule type="cellIs" dxfId="60" priority="70" operator="equal">
      <formula>0</formula>
    </cfRule>
  </conditionalFormatting>
  <conditionalFormatting sqref="BC48">
    <cfRule type="cellIs" dxfId="59" priority="69" operator="equal">
      <formula>0</formula>
    </cfRule>
  </conditionalFormatting>
  <conditionalFormatting sqref="BC55">
    <cfRule type="cellIs" dxfId="58" priority="66" operator="equal">
      <formula>0</formula>
    </cfRule>
  </conditionalFormatting>
  <conditionalFormatting sqref="BC44">
    <cfRule type="cellIs" dxfId="57" priority="71" operator="equal">
      <formula>0</formula>
    </cfRule>
  </conditionalFormatting>
  <conditionalFormatting sqref="BC50">
    <cfRule type="cellIs" dxfId="56" priority="67" operator="equal">
      <formula>0</formula>
    </cfRule>
  </conditionalFormatting>
  <conditionalFormatting sqref="BF57">
    <cfRule type="cellIs" dxfId="55" priority="57" operator="equal">
      <formula>0</formula>
    </cfRule>
  </conditionalFormatting>
  <conditionalFormatting sqref="BF52">
    <cfRule type="cellIs" dxfId="54" priority="60" operator="equal">
      <formula>0</formula>
    </cfRule>
  </conditionalFormatting>
  <conditionalFormatting sqref="BF49 BF51">
    <cfRule type="cellIs" dxfId="53" priority="64" operator="equal">
      <formula>0</formula>
    </cfRule>
  </conditionalFormatting>
  <conditionalFormatting sqref="BF46">
    <cfRule type="cellIs" dxfId="52" priority="62" operator="equal">
      <formula>0</formula>
    </cfRule>
  </conditionalFormatting>
  <conditionalFormatting sqref="BF48">
    <cfRule type="cellIs" dxfId="51" priority="61" operator="equal">
      <formula>0</formula>
    </cfRule>
  </conditionalFormatting>
  <conditionalFormatting sqref="BF55">
    <cfRule type="cellIs" dxfId="50" priority="58" operator="equal">
      <formula>0</formula>
    </cfRule>
  </conditionalFormatting>
  <conditionalFormatting sqref="BF44">
    <cfRule type="cellIs" dxfId="49" priority="63" operator="equal">
      <formula>0</formula>
    </cfRule>
  </conditionalFormatting>
  <conditionalFormatting sqref="BF50">
    <cfRule type="cellIs" dxfId="48" priority="59" operator="equal">
      <formula>0</formula>
    </cfRule>
  </conditionalFormatting>
  <conditionalFormatting sqref="BI57">
    <cfRule type="cellIs" dxfId="47" priority="49" operator="equal">
      <formula>0</formula>
    </cfRule>
  </conditionalFormatting>
  <conditionalFormatting sqref="BI52">
    <cfRule type="cellIs" dxfId="46" priority="52" operator="equal">
      <formula>0</formula>
    </cfRule>
  </conditionalFormatting>
  <conditionalFormatting sqref="BI49 BI51">
    <cfRule type="cellIs" dxfId="45" priority="56" operator="equal">
      <formula>0</formula>
    </cfRule>
  </conditionalFormatting>
  <conditionalFormatting sqref="BI46">
    <cfRule type="cellIs" dxfId="44" priority="54" operator="equal">
      <formula>0</formula>
    </cfRule>
  </conditionalFormatting>
  <conditionalFormatting sqref="BI48">
    <cfRule type="cellIs" dxfId="43" priority="53" operator="equal">
      <formula>0</formula>
    </cfRule>
  </conditionalFormatting>
  <conditionalFormatting sqref="BI55">
    <cfRule type="cellIs" dxfId="42" priority="50" operator="equal">
      <formula>0</formula>
    </cfRule>
  </conditionalFormatting>
  <conditionalFormatting sqref="BI44">
    <cfRule type="cellIs" dxfId="41" priority="55" operator="equal">
      <formula>0</formula>
    </cfRule>
  </conditionalFormatting>
  <conditionalFormatting sqref="BI50">
    <cfRule type="cellIs" dxfId="40" priority="51" operator="equal">
      <formula>0</formula>
    </cfRule>
  </conditionalFormatting>
  <conditionalFormatting sqref="BL57">
    <cfRule type="cellIs" dxfId="39" priority="41" operator="equal">
      <formula>0</formula>
    </cfRule>
  </conditionalFormatting>
  <conditionalFormatting sqref="BL52">
    <cfRule type="cellIs" dxfId="38" priority="44" operator="equal">
      <formula>0</formula>
    </cfRule>
  </conditionalFormatting>
  <conditionalFormatting sqref="BL49 BL51">
    <cfRule type="cellIs" dxfId="37" priority="48" operator="equal">
      <formula>0</formula>
    </cfRule>
  </conditionalFormatting>
  <conditionalFormatting sqref="BL46">
    <cfRule type="cellIs" dxfId="36" priority="46" operator="equal">
      <formula>0</formula>
    </cfRule>
  </conditionalFormatting>
  <conditionalFormatting sqref="BL48">
    <cfRule type="cellIs" dxfId="35" priority="45" operator="equal">
      <formula>0</formula>
    </cfRule>
  </conditionalFormatting>
  <conditionalFormatting sqref="BL55">
    <cfRule type="cellIs" dxfId="34" priority="42" operator="equal">
      <formula>0</formula>
    </cfRule>
  </conditionalFormatting>
  <conditionalFormatting sqref="BL44">
    <cfRule type="cellIs" dxfId="33" priority="47" operator="equal">
      <formula>0</formula>
    </cfRule>
  </conditionalFormatting>
  <conditionalFormatting sqref="BL50">
    <cfRule type="cellIs" dxfId="32" priority="43" operator="equal">
      <formula>0</formula>
    </cfRule>
  </conditionalFormatting>
  <conditionalFormatting sqref="BO57">
    <cfRule type="cellIs" dxfId="31" priority="33" operator="equal">
      <formula>0</formula>
    </cfRule>
  </conditionalFormatting>
  <conditionalFormatting sqref="BO52">
    <cfRule type="cellIs" dxfId="30" priority="36" operator="equal">
      <formula>0</formula>
    </cfRule>
  </conditionalFormatting>
  <conditionalFormatting sqref="BO49 BO51">
    <cfRule type="cellIs" dxfId="29" priority="40" operator="equal">
      <formula>0</formula>
    </cfRule>
  </conditionalFormatting>
  <conditionalFormatting sqref="BO46">
    <cfRule type="cellIs" dxfId="28" priority="38" operator="equal">
      <formula>0</formula>
    </cfRule>
  </conditionalFormatting>
  <conditionalFormatting sqref="BO48">
    <cfRule type="cellIs" dxfId="27" priority="37" operator="equal">
      <formula>0</formula>
    </cfRule>
  </conditionalFormatting>
  <conditionalFormatting sqref="BO55">
    <cfRule type="cellIs" dxfId="26" priority="34" operator="equal">
      <formula>0</formula>
    </cfRule>
  </conditionalFormatting>
  <conditionalFormatting sqref="BO44">
    <cfRule type="cellIs" dxfId="25" priority="39" operator="equal">
      <formula>0</formula>
    </cfRule>
  </conditionalFormatting>
  <conditionalFormatting sqref="BO50">
    <cfRule type="cellIs" dxfId="24" priority="35" operator="equal">
      <formula>0</formula>
    </cfRule>
  </conditionalFormatting>
  <conditionalFormatting sqref="BR57">
    <cfRule type="cellIs" dxfId="23" priority="25" operator="equal">
      <formula>0</formula>
    </cfRule>
  </conditionalFormatting>
  <conditionalFormatting sqref="BR52">
    <cfRule type="cellIs" dxfId="22" priority="28" operator="equal">
      <formula>0</formula>
    </cfRule>
  </conditionalFormatting>
  <conditionalFormatting sqref="BR49 BR51">
    <cfRule type="cellIs" dxfId="21" priority="32" operator="equal">
      <formula>0</formula>
    </cfRule>
  </conditionalFormatting>
  <conditionalFormatting sqref="BR46">
    <cfRule type="cellIs" dxfId="20" priority="30" operator="equal">
      <formula>0</formula>
    </cfRule>
  </conditionalFormatting>
  <conditionalFormatting sqref="BR48">
    <cfRule type="cellIs" dxfId="19" priority="29" operator="equal">
      <formula>0</formula>
    </cfRule>
  </conditionalFormatting>
  <conditionalFormatting sqref="BR55">
    <cfRule type="cellIs" dxfId="18" priority="26" operator="equal">
      <formula>0</formula>
    </cfRule>
  </conditionalFormatting>
  <conditionalFormatting sqref="BR44">
    <cfRule type="cellIs" dxfId="17" priority="31" operator="equal">
      <formula>0</formula>
    </cfRule>
  </conditionalFormatting>
  <conditionalFormatting sqref="BR50">
    <cfRule type="cellIs" dxfId="16" priority="27" operator="equal">
      <formula>0</formula>
    </cfRule>
  </conditionalFormatting>
  <conditionalFormatting sqref="BU57">
    <cfRule type="cellIs" dxfId="15" priority="17" operator="equal">
      <formula>0</formula>
    </cfRule>
  </conditionalFormatting>
  <conditionalFormatting sqref="BU52">
    <cfRule type="cellIs" dxfId="14" priority="20" operator="equal">
      <formula>0</formula>
    </cfRule>
  </conditionalFormatting>
  <conditionalFormatting sqref="BU49 BU51">
    <cfRule type="cellIs" dxfId="13" priority="24" operator="equal">
      <formula>0</formula>
    </cfRule>
  </conditionalFormatting>
  <conditionalFormatting sqref="BU46">
    <cfRule type="cellIs" dxfId="12" priority="22" operator="equal">
      <formula>0</formula>
    </cfRule>
  </conditionalFormatting>
  <conditionalFormatting sqref="BU48">
    <cfRule type="cellIs" dxfId="11" priority="21" operator="equal">
      <formula>0</formula>
    </cfRule>
  </conditionalFormatting>
  <conditionalFormatting sqref="BU55">
    <cfRule type="cellIs" dxfId="10" priority="18" operator="equal">
      <formula>0</formula>
    </cfRule>
  </conditionalFormatting>
  <conditionalFormatting sqref="BU44">
    <cfRule type="cellIs" dxfId="9" priority="23" operator="equal">
      <formula>0</formula>
    </cfRule>
  </conditionalFormatting>
  <conditionalFormatting sqref="BU50">
    <cfRule type="cellIs" dxfId="8" priority="19" operator="equal">
      <formula>0</formula>
    </cfRule>
  </conditionalFormatting>
  <conditionalFormatting sqref="BX57">
    <cfRule type="cellIs" dxfId="7" priority="9" operator="equal">
      <formula>0</formula>
    </cfRule>
  </conditionalFormatting>
  <conditionalFormatting sqref="BX52">
    <cfRule type="cellIs" dxfId="6" priority="12" operator="equal">
      <formula>0</formula>
    </cfRule>
  </conditionalFormatting>
  <conditionalFormatting sqref="BX49 BX51">
    <cfRule type="cellIs" dxfId="5" priority="16" operator="equal">
      <formula>0</formula>
    </cfRule>
  </conditionalFormatting>
  <conditionalFormatting sqref="BX46">
    <cfRule type="cellIs" dxfId="4" priority="14" operator="equal">
      <formula>0</formula>
    </cfRule>
  </conditionalFormatting>
  <conditionalFormatting sqref="BX48">
    <cfRule type="cellIs" dxfId="3" priority="13" operator="equal">
      <formula>0</formula>
    </cfRule>
  </conditionalFormatting>
  <conditionalFormatting sqref="BX55">
    <cfRule type="cellIs" dxfId="2" priority="10" operator="equal">
      <formula>0</formula>
    </cfRule>
  </conditionalFormatting>
  <conditionalFormatting sqref="BX44">
    <cfRule type="cellIs" dxfId="1" priority="15" operator="equal">
      <formula>0</formula>
    </cfRule>
  </conditionalFormatting>
  <conditionalFormatting sqref="BX50">
    <cfRule type="cellIs" dxfId="0" priority="11" operator="equal">
      <formula>0</formula>
    </cfRule>
  </conditionalFormatting>
  <pageMargins left="0.70866141732283472" right="0.70866141732283472" top="0.74803149606299213" bottom="0.74803149606299213" header="0.31496062992125984" footer="0.31496062992125984"/>
  <pageSetup paperSize="9" scale="72" orientation="portrait" r:id="rId1"/>
  <headerFooter>
    <oddFooter>&amp;L&amp;D&amp;C&amp;Z&amp;F&amp;A</oddFooter>
  </headerFooter>
  <ignoredErrors>
    <ignoredError sqref="D3:E3" unlocked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1"/>
    <pageSetUpPr fitToPage="1"/>
  </sheetPr>
  <dimension ref="A1:P916"/>
  <sheetViews>
    <sheetView showGridLines="0" tabSelected="1" view="pageBreakPreview" topLeftCell="B1" zoomScale="70" zoomScaleNormal="55" zoomScaleSheetLayoutView="70" zoomScalePageLayoutView="70" workbookViewId="0">
      <selection activeCell="F13" sqref="F13"/>
    </sheetView>
  </sheetViews>
  <sheetFormatPr defaultColWidth="9.109375" defaultRowHeight="15"/>
  <cols>
    <col min="1" max="1" width="50.109375" style="57" customWidth="1"/>
    <col min="2" max="2" width="56.88671875" style="57" customWidth="1"/>
    <col min="3" max="3" width="47.6640625" style="57" customWidth="1"/>
    <col min="4" max="4" width="48.33203125" style="57" customWidth="1"/>
    <col min="5" max="5" width="40.88671875" style="57" customWidth="1"/>
    <col min="6" max="6" width="40" style="92" customWidth="1"/>
    <col min="7" max="7" width="20.5546875" style="57" customWidth="1"/>
    <col min="8" max="8" width="19" style="57" customWidth="1"/>
    <col min="9" max="9" width="23.88671875" style="57" customWidth="1"/>
    <col min="10" max="10" width="16.5546875" style="57" customWidth="1"/>
    <col min="11" max="13" width="19" style="57" customWidth="1"/>
    <col min="14" max="22" width="9.109375" style="57"/>
    <col min="23" max="23" width="8.6640625" style="57" customWidth="1"/>
    <col min="24" max="65" width="9.109375" style="57"/>
    <col min="66" max="67" width="0" style="57" hidden="1" customWidth="1"/>
    <col min="68" max="16384" width="9.109375" style="57"/>
  </cols>
  <sheetData>
    <row r="1" spans="1:10" s="54" customFormat="1" ht="45">
      <c r="A1" s="701" t="s">
        <v>435</v>
      </c>
      <c r="B1" s="701"/>
      <c r="C1" s="701"/>
      <c r="D1" s="701"/>
      <c r="E1" s="701"/>
      <c r="F1" s="701"/>
      <c r="G1" s="701"/>
      <c r="H1" s="701"/>
      <c r="I1" s="701"/>
      <c r="J1" s="701"/>
    </row>
    <row r="2" spans="1:10" s="55" customFormat="1" ht="30">
      <c r="A2" s="785" t="s">
        <v>230</v>
      </c>
      <c r="B2" s="785"/>
      <c r="C2" s="785"/>
      <c r="D2" s="785"/>
      <c r="E2" s="785"/>
      <c r="F2" s="785"/>
      <c r="G2" s="785"/>
      <c r="H2" s="785"/>
      <c r="I2" s="785"/>
      <c r="J2" s="785"/>
    </row>
    <row r="3" spans="1:10" ht="18" customHeight="1">
      <c r="A3" s="56"/>
      <c r="B3" s="56"/>
      <c r="C3" s="56"/>
      <c r="D3" s="56"/>
      <c r="E3" s="56"/>
      <c r="F3" s="56"/>
      <c r="G3" s="56"/>
      <c r="H3" s="56"/>
    </row>
    <row r="4" spans="1:10" ht="45.75" customHeight="1">
      <c r="A4" s="778" t="s">
        <v>118</v>
      </c>
      <c r="B4" s="778"/>
      <c r="C4" s="778"/>
      <c r="D4" s="778"/>
      <c r="E4" s="778"/>
      <c r="F4" s="778"/>
      <c r="G4" s="778"/>
      <c r="H4" s="778"/>
      <c r="I4" s="778"/>
      <c r="J4" s="778"/>
    </row>
    <row r="5" spans="1:10" ht="15" customHeight="1">
      <c r="E5" s="58"/>
      <c r="F5" s="56"/>
      <c r="G5" s="56"/>
      <c r="H5" s="56"/>
    </row>
    <row r="6" spans="1:10" ht="18" customHeight="1">
      <c r="A6" s="42" t="s">
        <v>231</v>
      </c>
      <c r="B6" s="37"/>
      <c r="C6" s="37"/>
      <c r="D6" s="37"/>
      <c r="F6" s="56"/>
      <c r="G6" s="56"/>
      <c r="H6" s="56"/>
    </row>
    <row r="7" spans="1:10" ht="15.6" thickBot="1">
      <c r="F7" s="56"/>
      <c r="G7" s="56"/>
      <c r="H7" s="56"/>
      <c r="J7" s="67"/>
    </row>
    <row r="8" spans="1:10" ht="15.6" thickTop="1">
      <c r="A8" s="1" t="s">
        <v>153</v>
      </c>
      <c r="B8" s="2" t="s">
        <v>153</v>
      </c>
      <c r="C8" s="1"/>
      <c r="D8" s="1"/>
      <c r="F8" s="56"/>
      <c r="G8" s="56"/>
      <c r="H8" s="56"/>
      <c r="I8" s="11"/>
      <c r="J8" s="11"/>
    </row>
    <row r="9" spans="1:10">
      <c r="A9" s="37" t="s">
        <v>155</v>
      </c>
      <c r="B9" s="59"/>
      <c r="C9" s="37"/>
      <c r="D9" s="247">
        <v>44408</v>
      </c>
      <c r="F9" s="56"/>
      <c r="G9" s="56"/>
      <c r="H9" s="56"/>
      <c r="I9" s="270"/>
      <c r="J9" s="271"/>
    </row>
    <row r="10" spans="1:10">
      <c r="A10" s="37" t="s">
        <v>156</v>
      </c>
      <c r="B10" s="226">
        <v>44348</v>
      </c>
      <c r="C10" s="61" t="s">
        <v>157</v>
      </c>
      <c r="D10" s="248">
        <v>44377</v>
      </c>
      <c r="F10" s="56"/>
      <c r="G10" s="56"/>
      <c r="H10" s="56"/>
      <c r="I10" s="67"/>
      <c r="J10" s="67"/>
    </row>
    <row r="11" spans="1:10" ht="16.2" thickBot="1">
      <c r="A11" s="63"/>
      <c r="B11" s="64"/>
      <c r="C11" s="63"/>
      <c r="D11" s="63"/>
      <c r="F11" s="56"/>
      <c r="G11" s="56"/>
      <c r="H11" s="56"/>
      <c r="I11" s="270"/>
      <c r="J11" s="271"/>
    </row>
    <row r="12" spans="1:10" ht="15.6" thickTop="1">
      <c r="F12" s="56"/>
      <c r="G12" s="56"/>
      <c r="H12" s="56"/>
      <c r="I12" s="67"/>
      <c r="J12" s="67"/>
    </row>
    <row r="13" spans="1:10">
      <c r="F13" s="57"/>
      <c r="G13" s="67"/>
      <c r="I13" s="67"/>
      <c r="J13" s="67"/>
    </row>
    <row r="14" spans="1:10">
      <c r="B14" s="65"/>
      <c r="C14" s="65"/>
      <c r="D14" s="65"/>
      <c r="E14" s="65"/>
      <c r="F14" s="57"/>
      <c r="H14" s="66"/>
    </row>
    <row r="15" spans="1:10">
      <c r="B15" s="65"/>
      <c r="C15" s="65"/>
      <c r="D15" s="65"/>
      <c r="E15" s="65"/>
      <c r="F15" s="67"/>
      <c r="G15" s="68"/>
      <c r="H15" s="66"/>
    </row>
    <row r="16" spans="1:10" ht="15.6">
      <c r="A16" s="770" t="s">
        <v>158</v>
      </c>
      <c r="B16" s="771"/>
      <c r="C16" s="4"/>
      <c r="D16" s="4"/>
      <c r="E16" s="69"/>
      <c r="F16" s="69"/>
      <c r="G16" s="69"/>
      <c r="H16" s="67"/>
    </row>
    <row r="17" spans="1:10" ht="16.2" thickBot="1">
      <c r="B17" s="70"/>
      <c r="C17" s="70"/>
      <c r="D17" s="70"/>
      <c r="E17" s="4"/>
      <c r="F17" s="69"/>
      <c r="G17" s="69"/>
      <c r="H17" s="67"/>
    </row>
    <row r="18" spans="1:10" ht="16.2" thickTop="1">
      <c r="A18" s="5"/>
      <c r="B18" s="711" t="s">
        <v>159</v>
      </c>
      <c r="C18" s="712"/>
      <c r="D18" s="786" t="s">
        <v>160</v>
      </c>
      <c r="E18" s="787"/>
      <c r="F18" s="803" t="s">
        <v>161</v>
      </c>
      <c r="G18" s="804"/>
    </row>
    <row r="19" spans="1:10" ht="26.25" customHeight="1">
      <c r="A19" s="67" t="s">
        <v>432</v>
      </c>
      <c r="B19" s="709" t="s">
        <v>433</v>
      </c>
      <c r="C19" s="710"/>
      <c r="D19" s="774" t="s">
        <v>427</v>
      </c>
      <c r="E19" s="775"/>
      <c r="F19" s="772" t="s">
        <v>203</v>
      </c>
      <c r="G19" s="772"/>
    </row>
    <row r="20" spans="1:10" ht="26.25" customHeight="1">
      <c r="A20" s="67" t="s">
        <v>430</v>
      </c>
      <c r="B20" s="713" t="s">
        <v>434</v>
      </c>
      <c r="C20" s="714"/>
      <c r="D20" s="797" t="s">
        <v>431</v>
      </c>
      <c r="E20" s="798"/>
      <c r="F20" s="773"/>
      <c r="G20" s="773"/>
    </row>
    <row r="21" spans="1:10" ht="16.2" thickBot="1">
      <c r="A21" s="63"/>
      <c r="B21" s="64"/>
      <c r="C21" s="63"/>
      <c r="D21" s="63"/>
      <c r="E21" s="63"/>
      <c r="F21" s="72"/>
      <c r="G21" s="73"/>
    </row>
    <row r="22" spans="1:10" ht="16.2" thickTop="1">
      <c r="A22" s="9"/>
      <c r="B22" s="6"/>
      <c r="C22" s="6"/>
      <c r="D22" s="7"/>
      <c r="E22" s="8"/>
      <c r="F22" s="8"/>
      <c r="G22" s="39"/>
      <c r="H22" s="61"/>
    </row>
    <row r="23" spans="1:10" s="342" customFormat="1" ht="19.5" customHeight="1">
      <c r="A23" s="791" t="s">
        <v>205</v>
      </c>
      <c r="B23" s="791"/>
      <c r="C23" s="791"/>
      <c r="D23" s="791"/>
      <c r="E23" s="791"/>
      <c r="F23" s="792"/>
      <c r="G23" s="793"/>
      <c r="H23" s="375"/>
    </row>
    <row r="24" spans="1:10">
      <c r="A24" s="376" t="s">
        <v>675</v>
      </c>
      <c r="E24" s="67"/>
      <c r="F24" s="67"/>
      <c r="G24" s="67"/>
      <c r="H24" s="67"/>
    </row>
    <row r="25" spans="1:10">
      <c r="E25" s="67"/>
      <c r="F25" s="67"/>
      <c r="G25" s="67"/>
      <c r="H25" s="61"/>
    </row>
    <row r="26" spans="1:10">
      <c r="A26" s="74"/>
      <c r="E26" s="67"/>
      <c r="F26" s="67"/>
      <c r="G26" s="67"/>
      <c r="H26" s="67"/>
    </row>
    <row r="27" spans="1:10">
      <c r="E27" s="67"/>
      <c r="F27" s="67"/>
      <c r="G27" s="51"/>
      <c r="H27" s="16"/>
    </row>
    <row r="28" spans="1:10" ht="15.6">
      <c r="A28" s="287" t="s">
        <v>437</v>
      </c>
      <c r="B28" s="288"/>
      <c r="C28" s="288"/>
      <c r="D28" s="288"/>
      <c r="E28" s="289"/>
      <c r="F28" s="67"/>
      <c r="G28" s="67"/>
      <c r="H28" s="61"/>
    </row>
    <row r="29" spans="1:10" ht="17.25" customHeight="1">
      <c r="A29" s="781" t="s">
        <v>540</v>
      </c>
      <c r="B29" s="781"/>
      <c r="C29" s="781"/>
      <c r="D29" s="781"/>
      <c r="E29" s="781"/>
      <c r="F29" s="781"/>
      <c r="G29" s="781"/>
      <c r="H29" s="781"/>
      <c r="I29" s="781"/>
      <c r="J29" s="781"/>
    </row>
    <row r="30" spans="1:10">
      <c r="A30" s="781"/>
      <c r="B30" s="781"/>
      <c r="C30" s="781"/>
      <c r="D30" s="781"/>
      <c r="E30" s="781"/>
      <c r="F30" s="781"/>
      <c r="G30" s="781"/>
      <c r="H30" s="781"/>
      <c r="I30" s="781"/>
      <c r="J30" s="781"/>
    </row>
    <row r="31" spans="1:10">
      <c r="A31" s="781"/>
      <c r="B31" s="781"/>
      <c r="C31" s="781"/>
      <c r="D31" s="781"/>
      <c r="E31" s="781"/>
      <c r="F31" s="781"/>
      <c r="G31" s="781"/>
      <c r="H31" s="781"/>
      <c r="I31" s="781"/>
      <c r="J31" s="781"/>
    </row>
    <row r="32" spans="1:10" ht="15.6">
      <c r="A32" s="287" t="s">
        <v>438</v>
      </c>
      <c r="B32" s="288"/>
      <c r="C32" s="288"/>
      <c r="D32" s="288"/>
      <c r="E32" s="288"/>
      <c r="F32" s="67"/>
      <c r="G32" s="67"/>
      <c r="H32" s="61"/>
    </row>
    <row r="33" spans="1:10" ht="15" customHeight="1">
      <c r="A33" s="782" t="s">
        <v>541</v>
      </c>
      <c r="B33" s="782"/>
      <c r="C33" s="782"/>
      <c r="D33" s="782"/>
      <c r="E33" s="782"/>
      <c r="F33" s="782"/>
      <c r="G33" s="782"/>
      <c r="H33" s="782"/>
      <c r="I33" s="782"/>
      <c r="J33" s="782"/>
    </row>
    <row r="34" spans="1:10">
      <c r="A34" s="782"/>
      <c r="B34" s="782"/>
      <c r="C34" s="782"/>
      <c r="D34" s="782"/>
      <c r="E34" s="782"/>
      <c r="F34" s="782"/>
      <c r="G34" s="782"/>
      <c r="H34" s="782"/>
      <c r="I34" s="782"/>
      <c r="J34" s="782"/>
    </row>
    <row r="35" spans="1:10">
      <c r="A35" s="782"/>
      <c r="B35" s="782"/>
      <c r="C35" s="782"/>
      <c r="D35" s="782"/>
      <c r="E35" s="782"/>
      <c r="F35" s="782"/>
      <c r="G35" s="782"/>
      <c r="H35" s="782"/>
      <c r="I35" s="782"/>
      <c r="J35" s="782"/>
    </row>
    <row r="36" spans="1:10">
      <c r="A36" s="782"/>
      <c r="B36" s="782"/>
      <c r="C36" s="782"/>
      <c r="D36" s="782"/>
      <c r="E36" s="782"/>
      <c r="F36" s="782"/>
      <c r="G36" s="782"/>
      <c r="H36" s="782"/>
      <c r="I36" s="782"/>
      <c r="J36" s="782"/>
    </row>
    <row r="37" spans="1:10">
      <c r="A37" s="782"/>
      <c r="B37" s="782"/>
      <c r="C37" s="782"/>
      <c r="D37" s="782"/>
      <c r="E37" s="782"/>
      <c r="F37" s="782"/>
      <c r="G37" s="782"/>
      <c r="H37" s="782"/>
      <c r="I37" s="782"/>
      <c r="J37" s="782"/>
    </row>
    <row r="38" spans="1:10">
      <c r="E38" s="67"/>
      <c r="F38" s="67"/>
      <c r="G38" s="67"/>
      <c r="H38" s="61"/>
    </row>
    <row r="39" spans="1:10" ht="15.6">
      <c r="A39" s="770" t="s">
        <v>120</v>
      </c>
      <c r="B39" s="770"/>
      <c r="C39" s="770"/>
      <c r="D39" s="770"/>
      <c r="E39" s="794"/>
      <c r="F39" s="794"/>
      <c r="G39" s="794"/>
      <c r="H39" s="794"/>
      <c r="I39" s="794"/>
      <c r="J39" s="794"/>
    </row>
    <row r="40" spans="1:10">
      <c r="E40" s="67"/>
      <c r="F40" s="67"/>
      <c r="G40" s="67"/>
      <c r="H40" s="61"/>
    </row>
    <row r="41" spans="1:10" ht="15.6">
      <c r="A41" s="788" t="s">
        <v>119</v>
      </c>
      <c r="B41" s="789"/>
      <c r="C41" s="789"/>
      <c r="D41" s="789"/>
      <c r="E41" s="790"/>
      <c r="F41" s="790"/>
      <c r="G41" s="790"/>
      <c r="H41" s="790"/>
      <c r="I41" s="790"/>
      <c r="J41" s="790"/>
    </row>
    <row r="42" spans="1:10">
      <c r="E42" s="67"/>
      <c r="F42" s="67"/>
      <c r="G42" s="67"/>
      <c r="H42" s="61"/>
    </row>
    <row r="43" spans="1:10">
      <c r="E43" s="67"/>
      <c r="F43" s="67"/>
      <c r="G43" s="67"/>
      <c r="H43" s="61"/>
    </row>
    <row r="44" spans="1:10">
      <c r="E44" s="67"/>
      <c r="F44" s="67"/>
      <c r="G44" s="67"/>
      <c r="H44" s="61"/>
    </row>
    <row r="45" spans="1:10">
      <c r="E45" s="67"/>
      <c r="F45" s="67"/>
      <c r="G45" s="67"/>
      <c r="H45" s="61"/>
    </row>
    <row r="46" spans="1:10">
      <c r="E46" s="67"/>
      <c r="F46" s="67"/>
      <c r="G46" s="67"/>
      <c r="H46" s="61"/>
    </row>
    <row r="47" spans="1:10">
      <c r="E47" s="67"/>
      <c r="F47" s="67"/>
      <c r="G47" s="67"/>
      <c r="H47" s="61"/>
    </row>
    <row r="48" spans="1:10">
      <c r="E48" s="67"/>
      <c r="F48" s="67"/>
      <c r="G48" s="67"/>
      <c r="H48" s="61"/>
    </row>
    <row r="49" spans="1:10">
      <c r="E49" s="67"/>
      <c r="F49" s="67"/>
      <c r="G49" s="67"/>
      <c r="H49" s="61"/>
    </row>
    <row r="50" spans="1:10">
      <c r="A50" s="74"/>
      <c r="E50" s="67"/>
      <c r="F50" s="67"/>
      <c r="G50" s="67"/>
      <c r="H50" s="67"/>
    </row>
    <row r="51" spans="1:10">
      <c r="A51" s="74"/>
      <c r="E51" s="67"/>
      <c r="F51" s="67"/>
      <c r="G51" s="67"/>
      <c r="H51" s="67"/>
    </row>
    <row r="52" spans="1:10">
      <c r="A52" s="74"/>
      <c r="E52" s="67"/>
      <c r="F52" s="67"/>
      <c r="G52" s="67"/>
      <c r="H52" s="67"/>
    </row>
    <row r="53" spans="1:10">
      <c r="A53" s="74"/>
      <c r="E53" s="67"/>
      <c r="F53" s="67"/>
      <c r="G53" s="67"/>
      <c r="H53" s="67"/>
    </row>
    <row r="54" spans="1:10">
      <c r="A54" s="74"/>
      <c r="E54" s="67"/>
      <c r="F54" s="67"/>
      <c r="G54" s="67"/>
      <c r="H54" s="67"/>
    </row>
    <row r="55" spans="1:10">
      <c r="A55" s="74"/>
      <c r="E55" s="67"/>
      <c r="F55" s="67"/>
      <c r="G55" s="67"/>
      <c r="H55" s="67"/>
    </row>
    <row r="56" spans="1:10">
      <c r="A56" s="74"/>
      <c r="E56" s="67"/>
      <c r="F56" s="67"/>
      <c r="G56" s="67"/>
      <c r="H56" s="67"/>
    </row>
    <row r="57" spans="1:10">
      <c r="A57" s="74"/>
      <c r="E57" s="67"/>
      <c r="F57" s="67"/>
      <c r="G57" s="67"/>
      <c r="H57" s="67"/>
    </row>
    <row r="58" spans="1:10">
      <c r="A58" s="74"/>
      <c r="E58" s="67"/>
      <c r="F58" s="67"/>
      <c r="G58" s="67"/>
      <c r="H58" s="67"/>
    </row>
    <row r="59" spans="1:10">
      <c r="A59" s="74"/>
      <c r="E59" s="67"/>
      <c r="F59" s="67"/>
      <c r="G59" s="67"/>
      <c r="H59" s="67"/>
    </row>
    <row r="60" spans="1:10" ht="33.6" customHeight="1">
      <c r="A60" s="74"/>
      <c r="E60" s="67"/>
      <c r="F60" s="67"/>
      <c r="G60" s="67"/>
      <c r="H60" s="67"/>
    </row>
    <row r="61" spans="1:10" ht="36" customHeight="1">
      <c r="A61" s="74"/>
      <c r="E61" s="67"/>
      <c r="F61" s="67"/>
      <c r="G61" s="67"/>
      <c r="H61" s="67"/>
    </row>
    <row r="62" spans="1:10">
      <c r="A62" s="74"/>
      <c r="E62" s="67"/>
      <c r="F62" s="67"/>
      <c r="G62" s="67"/>
      <c r="H62" s="67"/>
    </row>
    <row r="63" spans="1:10" hidden="1">
      <c r="A63" s="74"/>
      <c r="E63" s="67"/>
      <c r="F63" s="67"/>
      <c r="G63" s="51"/>
      <c r="H63" s="16"/>
    </row>
    <row r="64" spans="1:10" s="54" customFormat="1" ht="45">
      <c r="A64" s="701" t="s">
        <v>435</v>
      </c>
      <c r="B64" s="701"/>
      <c r="C64" s="701"/>
      <c r="D64" s="701"/>
      <c r="E64" s="701"/>
      <c r="F64" s="701"/>
      <c r="G64" s="701"/>
      <c r="H64" s="701"/>
      <c r="I64" s="701"/>
      <c r="J64" s="701"/>
    </row>
    <row r="65" spans="1:10" s="55" customFormat="1" ht="30">
      <c r="A65" s="213"/>
      <c r="B65" s="213"/>
      <c r="C65" s="213"/>
      <c r="D65" s="213"/>
      <c r="E65" s="212" t="s">
        <v>230</v>
      </c>
      <c r="F65" s="213"/>
      <c r="G65" s="213"/>
      <c r="H65" s="214" t="s">
        <v>4</v>
      </c>
      <c r="I65" s="694">
        <v>44377</v>
      </c>
      <c r="J65" s="694"/>
    </row>
    <row r="66" spans="1:10" s="33" customFormat="1" ht="13.8" thickBot="1"/>
    <row r="67" spans="1:10" s="148" customFormat="1" ht="63" customHeight="1" thickTop="1">
      <c r="A67" s="22" t="s">
        <v>168</v>
      </c>
      <c r="B67" s="186" t="s">
        <v>121</v>
      </c>
      <c r="C67" s="23" t="s">
        <v>122</v>
      </c>
      <c r="D67" s="744" t="s">
        <v>280</v>
      </c>
      <c r="E67" s="745"/>
      <c r="F67" s="745"/>
      <c r="G67" s="745"/>
      <c r="H67" s="745"/>
    </row>
    <row r="68" spans="1:10" s="148" customFormat="1" ht="23.25" customHeight="1">
      <c r="A68" s="28" t="s">
        <v>325</v>
      </c>
      <c r="B68" s="189" t="s">
        <v>745</v>
      </c>
      <c r="C68" s="190" t="s">
        <v>746</v>
      </c>
      <c r="D68" s="736" t="s">
        <v>451</v>
      </c>
      <c r="E68" s="737"/>
      <c r="F68" s="737"/>
      <c r="G68" s="737"/>
      <c r="H68" s="737"/>
      <c r="I68" s="737"/>
    </row>
    <row r="69" spans="1:10" s="148" customFormat="1" ht="23.25" customHeight="1">
      <c r="A69" s="31" t="s">
        <v>435</v>
      </c>
      <c r="B69" s="30" t="s">
        <v>123</v>
      </c>
      <c r="C69" s="30" t="s">
        <v>123</v>
      </c>
      <c r="D69" s="736" t="s">
        <v>181</v>
      </c>
      <c r="E69" s="737"/>
      <c r="F69" s="737"/>
      <c r="G69" s="737"/>
    </row>
    <row r="70" spans="1:10" s="148" customFormat="1" ht="23.25" customHeight="1">
      <c r="A70" s="32" t="s">
        <v>446</v>
      </c>
      <c r="B70" s="30" t="s">
        <v>123</v>
      </c>
      <c r="C70" s="30" t="s">
        <v>123</v>
      </c>
      <c r="D70" s="746" t="s">
        <v>183</v>
      </c>
      <c r="E70" s="747"/>
      <c r="F70" s="747"/>
      <c r="G70" s="747"/>
    </row>
    <row r="71" spans="1:10" s="148" customFormat="1" ht="23.25" customHeight="1">
      <c r="A71" s="29" t="s">
        <v>734</v>
      </c>
      <c r="B71" s="237" t="s">
        <v>747</v>
      </c>
      <c r="C71" s="238" t="s">
        <v>748</v>
      </c>
      <c r="D71" s="736" t="s">
        <v>676</v>
      </c>
      <c r="E71" s="737"/>
      <c r="F71" s="737"/>
      <c r="G71" s="737"/>
    </row>
    <row r="72" spans="1:10" s="148" customFormat="1" ht="23.25" customHeight="1">
      <c r="A72" s="29" t="s">
        <v>184</v>
      </c>
      <c r="B72" s="30" t="s">
        <v>123</v>
      </c>
      <c r="C72" s="30" t="s">
        <v>123</v>
      </c>
      <c r="D72" s="740" t="s">
        <v>452</v>
      </c>
      <c r="E72" s="741"/>
      <c r="F72" s="741"/>
      <c r="G72" s="741"/>
      <c r="I72" s="33"/>
    </row>
    <row r="73" spans="1:10" s="148" customFormat="1" ht="34.950000000000003" customHeight="1">
      <c r="A73" s="29" t="s">
        <v>449</v>
      </c>
      <c r="B73" s="294" t="s">
        <v>749</v>
      </c>
      <c r="C73" s="295" t="s">
        <v>750</v>
      </c>
      <c r="D73" s="740" t="s">
        <v>450</v>
      </c>
      <c r="E73" s="741"/>
      <c r="F73" s="741"/>
      <c r="G73" s="741"/>
      <c r="I73" s="33"/>
    </row>
    <row r="74" spans="1:10" s="148" customFormat="1" ht="23.25" customHeight="1">
      <c r="A74" s="29" t="s">
        <v>448</v>
      </c>
      <c r="B74" s="30" t="s">
        <v>123</v>
      </c>
      <c r="C74" s="30" t="s">
        <v>123</v>
      </c>
      <c r="D74" s="296" t="s">
        <v>548</v>
      </c>
      <c r="E74" s="290"/>
      <c r="F74" s="290"/>
      <c r="G74" s="290"/>
      <c r="I74" s="266"/>
    </row>
    <row r="75" spans="1:10" s="148" customFormat="1" ht="29.25" customHeight="1" thickBot="1">
      <c r="A75" s="297" t="s">
        <v>447</v>
      </c>
      <c r="B75" s="298" t="s">
        <v>123</v>
      </c>
      <c r="C75" s="298" t="s">
        <v>123</v>
      </c>
      <c r="D75" s="738" t="s">
        <v>185</v>
      </c>
      <c r="E75" s="739"/>
      <c r="F75" s="739"/>
      <c r="G75" s="739"/>
      <c r="H75" s="177"/>
      <c r="I75" s="33"/>
      <c r="J75" s="263"/>
    </row>
    <row r="76" spans="1:10" s="148" customFormat="1" ht="23.25" customHeight="1" thickTop="1">
      <c r="A76" s="29"/>
      <c r="B76" s="253"/>
      <c r="C76" s="253"/>
      <c r="D76" s="364"/>
      <c r="E76" s="364"/>
      <c r="F76" s="364"/>
      <c r="G76" s="364"/>
      <c r="H76" s="299"/>
      <c r="I76" s="366"/>
      <c r="J76" s="263"/>
    </row>
    <row r="77" spans="1:10" s="148" customFormat="1" ht="23.25" customHeight="1" thickBot="1">
      <c r="A77" s="149" t="s">
        <v>326</v>
      </c>
      <c r="B77" s="147"/>
      <c r="C77" s="147"/>
      <c r="D77" s="147"/>
      <c r="E77" s="147"/>
      <c r="F77" s="147"/>
      <c r="G77" s="150"/>
      <c r="H77" s="150"/>
      <c r="I77" s="150"/>
      <c r="J77" s="150"/>
    </row>
    <row r="78" spans="1:10" s="148" customFormat="1" ht="23.25" customHeight="1" thickTop="1">
      <c r="A78" s="367" t="s">
        <v>327</v>
      </c>
      <c r="B78" s="724" t="s">
        <v>113</v>
      </c>
      <c r="C78" s="725"/>
      <c r="D78" s="505" t="s">
        <v>691</v>
      </c>
      <c r="E78" s="23" t="s">
        <v>381</v>
      </c>
      <c r="F78" s="24" t="s">
        <v>114</v>
      </c>
      <c r="G78" s="744" t="s">
        <v>115</v>
      </c>
      <c r="H78" s="745"/>
      <c r="I78" s="745"/>
    </row>
    <row r="79" spans="1:10" s="148" customFormat="1" ht="60" customHeight="1">
      <c r="A79" s="285" t="s">
        <v>453</v>
      </c>
      <c r="B79" s="715" t="s">
        <v>382</v>
      </c>
      <c r="C79" s="716"/>
      <c r="D79" s="485" t="s">
        <v>693</v>
      </c>
      <c r="E79" s="510" t="s">
        <v>604</v>
      </c>
      <c r="F79" s="511" t="s">
        <v>116</v>
      </c>
      <c r="G79" s="742" t="s">
        <v>473</v>
      </c>
      <c r="H79" s="743"/>
      <c r="I79" s="743"/>
    </row>
    <row r="80" spans="1:10" s="148" customFormat="1" ht="80.25" customHeight="1">
      <c r="A80" s="285" t="s">
        <v>454</v>
      </c>
      <c r="B80" s="717" t="s">
        <v>382</v>
      </c>
      <c r="C80" s="718"/>
      <c r="D80" s="509" t="s">
        <v>694</v>
      </c>
      <c r="E80" s="509" t="s">
        <v>604</v>
      </c>
      <c r="F80" s="512" t="s">
        <v>116</v>
      </c>
      <c r="G80" s="735" t="s">
        <v>472</v>
      </c>
      <c r="H80" s="729"/>
      <c r="I80" s="729"/>
    </row>
    <row r="81" spans="1:10" s="148" customFormat="1" ht="92.25" customHeight="1">
      <c r="A81" s="286" t="s">
        <v>70</v>
      </c>
      <c r="B81" s="717" t="s">
        <v>71</v>
      </c>
      <c r="C81" s="718"/>
      <c r="D81" s="509" t="s">
        <v>692</v>
      </c>
      <c r="E81" s="509" t="s">
        <v>605</v>
      </c>
      <c r="F81" s="512" t="s">
        <v>116</v>
      </c>
      <c r="G81" s="735" t="s">
        <v>474</v>
      </c>
      <c r="H81" s="729"/>
      <c r="I81" s="729"/>
    </row>
    <row r="82" spans="1:10" s="148" customFormat="1" ht="286.5" customHeight="1">
      <c r="A82" s="286" t="s">
        <v>455</v>
      </c>
      <c r="B82" s="717" t="s">
        <v>456</v>
      </c>
      <c r="C82" s="718"/>
      <c r="D82" s="509" t="s">
        <v>695</v>
      </c>
      <c r="E82" s="509" t="s">
        <v>607</v>
      </c>
      <c r="F82" s="512" t="s">
        <v>116</v>
      </c>
      <c r="G82" s="735" t="s">
        <v>680</v>
      </c>
      <c r="H82" s="729"/>
      <c r="I82" s="729"/>
    </row>
    <row r="83" spans="1:10" s="339" customFormat="1" ht="409.6" customHeight="1">
      <c r="A83" s="377" t="s">
        <v>610</v>
      </c>
      <c r="B83" s="730" t="s">
        <v>611</v>
      </c>
      <c r="C83" s="731"/>
      <c r="D83" s="509" t="s">
        <v>485</v>
      </c>
      <c r="E83" s="509" t="s">
        <v>608</v>
      </c>
      <c r="F83" s="512" t="s">
        <v>116</v>
      </c>
      <c r="G83" s="735" t="s">
        <v>679</v>
      </c>
      <c r="H83" s="729"/>
      <c r="I83" s="729"/>
    </row>
    <row r="84" spans="1:10" s="148" customFormat="1" ht="14.25" customHeight="1">
      <c r="A84" s="29"/>
      <c r="B84" s="253"/>
      <c r="C84" s="253"/>
      <c r="D84" s="290"/>
      <c r="E84" s="290"/>
      <c r="F84" s="290"/>
      <c r="G84" s="290"/>
      <c r="H84" s="299"/>
      <c r="I84" s="292"/>
      <c r="J84" s="263"/>
    </row>
    <row r="85" spans="1:10" s="54" customFormat="1" ht="45">
      <c r="A85" s="701" t="s">
        <v>435</v>
      </c>
      <c r="B85" s="701"/>
      <c r="C85" s="701"/>
      <c r="D85" s="701"/>
      <c r="E85" s="701"/>
      <c r="F85" s="701"/>
      <c r="G85" s="701"/>
      <c r="H85" s="701"/>
      <c r="I85" s="701"/>
      <c r="J85" s="701"/>
    </row>
    <row r="86" spans="1:10" s="55" customFormat="1" ht="30">
      <c r="A86" s="213"/>
      <c r="B86" s="213"/>
      <c r="C86" s="213"/>
      <c r="D86" s="213"/>
      <c r="E86" s="291" t="s">
        <v>230</v>
      </c>
      <c r="F86" s="213"/>
      <c r="G86" s="213"/>
      <c r="H86" s="214" t="s">
        <v>4</v>
      </c>
      <c r="I86" s="694">
        <v>44377</v>
      </c>
      <c r="J86" s="694"/>
    </row>
    <row r="87" spans="1:10" s="148" customFormat="1" ht="23.25" customHeight="1">
      <c r="A87" s="29"/>
      <c r="B87" s="253"/>
      <c r="C87" s="253"/>
      <c r="D87" s="290"/>
      <c r="E87" s="290"/>
      <c r="F87" s="290"/>
      <c r="G87" s="290"/>
      <c r="H87" s="299"/>
      <c r="I87" s="292"/>
      <c r="J87" s="263"/>
    </row>
    <row r="88" spans="1:10" s="148" customFormat="1" ht="23.25" customHeight="1" thickBot="1">
      <c r="A88" s="149" t="s">
        <v>519</v>
      </c>
      <c r="B88" s="147"/>
      <c r="C88" s="147"/>
      <c r="D88" s="147"/>
      <c r="E88" s="147"/>
      <c r="F88" s="147"/>
      <c r="G88" s="150"/>
      <c r="H88" s="150"/>
      <c r="I88" s="150"/>
      <c r="J88" s="150"/>
    </row>
    <row r="89" spans="1:10" s="148" customFormat="1" ht="23.25" customHeight="1" thickTop="1">
      <c r="A89" s="367" t="s">
        <v>327</v>
      </c>
      <c r="B89" s="722" t="s">
        <v>113</v>
      </c>
      <c r="C89" s="723"/>
      <c r="D89" s="505" t="s">
        <v>691</v>
      </c>
      <c r="E89" s="23" t="s">
        <v>381</v>
      </c>
      <c r="F89" s="24" t="s">
        <v>114</v>
      </c>
      <c r="G89" s="744" t="s">
        <v>115</v>
      </c>
      <c r="H89" s="745"/>
      <c r="I89" s="745"/>
    </row>
    <row r="90" spans="1:10" s="148" customFormat="1" ht="99" customHeight="1">
      <c r="A90" s="300" t="s">
        <v>457</v>
      </c>
      <c r="B90" s="726" t="s">
        <v>458</v>
      </c>
      <c r="C90" s="727"/>
      <c r="D90" s="513" t="s">
        <v>485</v>
      </c>
      <c r="E90" s="527" t="s">
        <v>612</v>
      </c>
      <c r="F90" s="510" t="s">
        <v>116</v>
      </c>
      <c r="G90" s="807" t="s">
        <v>736</v>
      </c>
      <c r="H90" s="808"/>
      <c r="I90" s="808"/>
    </row>
    <row r="91" spans="1:10" s="148" customFormat="1" ht="73.5" customHeight="1">
      <c r="A91" s="300" t="s">
        <v>459</v>
      </c>
      <c r="B91" s="728" t="s">
        <v>460</v>
      </c>
      <c r="C91" s="729"/>
      <c r="D91" s="518" t="s">
        <v>485</v>
      </c>
      <c r="E91" s="519" t="s">
        <v>612</v>
      </c>
      <c r="F91" s="509" t="s">
        <v>116</v>
      </c>
      <c r="G91" s="809"/>
      <c r="H91" s="780"/>
      <c r="I91" s="780"/>
    </row>
    <row r="92" spans="1:10" s="148" customFormat="1" ht="68.25" customHeight="1">
      <c r="A92" s="300" t="s">
        <v>461</v>
      </c>
      <c r="B92" s="728" t="s">
        <v>463</v>
      </c>
      <c r="C92" s="729"/>
      <c r="D92" s="518" t="s">
        <v>485</v>
      </c>
      <c r="E92" s="519" t="s">
        <v>612</v>
      </c>
      <c r="F92" s="509" t="s">
        <v>116</v>
      </c>
      <c r="G92" s="809"/>
      <c r="H92" s="780"/>
      <c r="I92" s="780"/>
    </row>
    <row r="93" spans="1:10" s="148" customFormat="1" ht="101.4" customHeight="1">
      <c r="A93" s="300" t="s">
        <v>462</v>
      </c>
      <c r="B93" s="728" t="s">
        <v>465</v>
      </c>
      <c r="C93" s="729"/>
      <c r="D93" s="518" t="s">
        <v>485</v>
      </c>
      <c r="E93" s="519" t="s">
        <v>612</v>
      </c>
      <c r="F93" s="509" t="s">
        <v>116</v>
      </c>
      <c r="G93" s="809"/>
      <c r="H93" s="780"/>
      <c r="I93" s="780"/>
    </row>
    <row r="94" spans="1:10" s="148" customFormat="1" ht="115.95" customHeight="1">
      <c r="A94" s="300" t="s">
        <v>466</v>
      </c>
      <c r="B94" s="728" t="s">
        <v>467</v>
      </c>
      <c r="C94" s="729"/>
      <c r="D94" s="518" t="s">
        <v>485</v>
      </c>
      <c r="E94" s="519" t="s">
        <v>613</v>
      </c>
      <c r="F94" s="509" t="s">
        <v>116</v>
      </c>
      <c r="G94" s="809"/>
      <c r="H94" s="780"/>
      <c r="I94" s="780"/>
    </row>
    <row r="95" spans="1:10" s="148" customFormat="1" ht="156.6" customHeight="1">
      <c r="A95" s="300" t="s">
        <v>468</v>
      </c>
      <c r="B95" s="728" t="s">
        <v>549</v>
      </c>
      <c r="C95" s="729"/>
      <c r="D95" s="518" t="s">
        <v>485</v>
      </c>
      <c r="E95" s="519" t="s">
        <v>608</v>
      </c>
      <c r="F95" s="509" t="s">
        <v>116</v>
      </c>
      <c r="G95" s="809"/>
      <c r="H95" s="780"/>
      <c r="I95" s="780"/>
    </row>
    <row r="96" spans="1:10" s="148" customFormat="1" ht="171" customHeight="1">
      <c r="A96" s="721" t="s">
        <v>609</v>
      </c>
      <c r="B96" s="732" t="s">
        <v>732</v>
      </c>
      <c r="C96" s="733"/>
      <c r="D96" s="518" t="s">
        <v>485</v>
      </c>
      <c r="E96" s="784" t="s">
        <v>608</v>
      </c>
      <c r="F96" s="509" t="s">
        <v>116</v>
      </c>
      <c r="G96" s="695" t="s">
        <v>733</v>
      </c>
      <c r="H96" s="696"/>
      <c r="I96" s="696"/>
    </row>
    <row r="97" spans="1:10" s="148" customFormat="1" ht="21.75" customHeight="1">
      <c r="A97" s="721"/>
      <c r="B97" s="732"/>
      <c r="C97" s="733"/>
      <c r="D97" s="518"/>
      <c r="E97" s="784"/>
      <c r="F97" s="509"/>
      <c r="G97" s="695"/>
      <c r="H97" s="696"/>
      <c r="I97" s="696"/>
    </row>
    <row r="98" spans="1:10" s="148" customFormat="1" ht="39" customHeight="1">
      <c r="A98" s="355"/>
      <c r="B98" s="805"/>
      <c r="C98" s="805"/>
      <c r="D98" s="748"/>
      <c r="E98" s="748"/>
      <c r="F98" s="748"/>
      <c r="G98" s="748"/>
      <c r="H98" s="806"/>
      <c r="I98" s="806"/>
      <c r="J98" s="806"/>
    </row>
    <row r="99" spans="1:10" s="54" customFormat="1" ht="45">
      <c r="A99" s="701" t="s">
        <v>435</v>
      </c>
      <c r="B99" s="701"/>
      <c r="C99" s="701"/>
      <c r="D99" s="701"/>
      <c r="E99" s="701"/>
      <c r="F99" s="701"/>
      <c r="G99" s="701"/>
      <c r="H99" s="701"/>
      <c r="I99" s="701"/>
      <c r="J99" s="701"/>
    </row>
    <row r="100" spans="1:10" s="55" customFormat="1" ht="30">
      <c r="A100" s="213"/>
      <c r="B100" s="213"/>
      <c r="C100" s="213"/>
      <c r="D100" s="213"/>
      <c r="E100" s="332" t="s">
        <v>230</v>
      </c>
      <c r="F100" s="213"/>
      <c r="G100" s="213"/>
      <c r="H100" s="214" t="s">
        <v>4</v>
      </c>
      <c r="I100" s="694">
        <v>44377</v>
      </c>
      <c r="J100" s="694"/>
    </row>
    <row r="101" spans="1:10" s="148" customFormat="1" ht="23.25" customHeight="1">
      <c r="A101" s="29"/>
      <c r="B101" s="253"/>
      <c r="C101" s="253"/>
      <c r="D101" s="334"/>
      <c r="E101" s="334"/>
      <c r="F101" s="334"/>
      <c r="G101" s="334"/>
      <c r="H101" s="299"/>
      <c r="I101" s="333"/>
      <c r="J101" s="263"/>
    </row>
    <row r="102" spans="1:10" s="148" customFormat="1" ht="23.25" customHeight="1" thickBot="1">
      <c r="A102" s="149" t="s">
        <v>519</v>
      </c>
      <c r="B102" s="147"/>
      <c r="C102" s="147"/>
      <c r="D102" s="147"/>
      <c r="E102" s="147"/>
      <c r="F102" s="147"/>
      <c r="G102" s="150"/>
      <c r="H102" s="150"/>
      <c r="I102" s="150"/>
      <c r="J102" s="150"/>
    </row>
    <row r="103" spans="1:10" s="148" customFormat="1" ht="23.25" customHeight="1" thickTop="1">
      <c r="A103" s="367" t="s">
        <v>327</v>
      </c>
      <c r="B103" s="724" t="s">
        <v>113</v>
      </c>
      <c r="C103" s="725"/>
      <c r="D103" s="505" t="s">
        <v>691</v>
      </c>
      <c r="E103" s="23" t="s">
        <v>381</v>
      </c>
      <c r="F103" s="24" t="s">
        <v>114</v>
      </c>
      <c r="G103" s="744" t="s">
        <v>115</v>
      </c>
      <c r="H103" s="745"/>
      <c r="I103" s="745"/>
    </row>
    <row r="104" spans="1:10" s="148" customFormat="1" ht="120.6" customHeight="1">
      <c r="A104" s="355" t="s">
        <v>464</v>
      </c>
      <c r="B104" s="810" t="s">
        <v>615</v>
      </c>
      <c r="C104" s="811"/>
      <c r="D104" s="520"/>
      <c r="E104" s="523" t="s">
        <v>614</v>
      </c>
      <c r="F104" s="525" t="s">
        <v>116</v>
      </c>
      <c r="G104" s="758" t="s">
        <v>469</v>
      </c>
      <c r="H104" s="759"/>
      <c r="I104" s="759"/>
    </row>
    <row r="105" spans="1:10" s="148" customFormat="1" ht="264" customHeight="1">
      <c r="A105" s="355" t="s">
        <v>531</v>
      </c>
      <c r="B105" s="732" t="s">
        <v>532</v>
      </c>
      <c r="C105" s="733"/>
      <c r="D105" s="518" t="s">
        <v>692</v>
      </c>
      <c r="E105" s="524" t="s">
        <v>606</v>
      </c>
      <c r="F105" s="525" t="s">
        <v>116</v>
      </c>
      <c r="G105" s="779" t="s">
        <v>737</v>
      </c>
      <c r="H105" s="780"/>
      <c r="I105" s="780"/>
      <c r="J105" s="690"/>
    </row>
    <row r="106" spans="1:10" s="148" customFormat="1" ht="83.25" customHeight="1">
      <c r="A106" s="355" t="s">
        <v>470</v>
      </c>
      <c r="B106" s="812" t="s">
        <v>620</v>
      </c>
      <c r="C106" s="813"/>
      <c r="D106" s="518" t="s">
        <v>485</v>
      </c>
      <c r="E106" s="524" t="s">
        <v>616</v>
      </c>
      <c r="F106" s="525" t="s">
        <v>116</v>
      </c>
      <c r="G106" s="812" t="s">
        <v>471</v>
      </c>
      <c r="H106" s="805"/>
      <c r="I106" s="805"/>
    </row>
    <row r="107" spans="1:10" s="148" customFormat="1" ht="173.25" customHeight="1">
      <c r="A107" s="355" t="s">
        <v>475</v>
      </c>
      <c r="B107" s="812" t="s">
        <v>476</v>
      </c>
      <c r="C107" s="813"/>
      <c r="D107" s="518" t="s">
        <v>478</v>
      </c>
      <c r="E107" s="524" t="s">
        <v>617</v>
      </c>
      <c r="F107" s="525" t="s">
        <v>116</v>
      </c>
      <c r="G107" s="812" t="s">
        <v>477</v>
      </c>
      <c r="H107" s="805"/>
      <c r="I107" s="805"/>
    </row>
    <row r="108" spans="1:10" s="148" customFormat="1" ht="409.2" customHeight="1">
      <c r="A108" s="734" t="s">
        <v>124</v>
      </c>
      <c r="B108" s="732" t="s">
        <v>621</v>
      </c>
      <c r="C108" s="733"/>
      <c r="D108" s="521"/>
      <c r="E108" s="757" t="s">
        <v>622</v>
      </c>
      <c r="F108" s="814" t="s">
        <v>116</v>
      </c>
      <c r="G108" s="697" t="s">
        <v>477</v>
      </c>
      <c r="H108" s="698"/>
      <c r="I108" s="698"/>
    </row>
    <row r="109" spans="1:10" s="148" customFormat="1" ht="69" customHeight="1">
      <c r="A109" s="734"/>
      <c r="B109" s="732"/>
      <c r="C109" s="733"/>
      <c r="D109" s="522"/>
      <c r="E109" s="757"/>
      <c r="F109" s="814"/>
      <c r="G109" s="697"/>
      <c r="H109" s="698"/>
      <c r="I109" s="698"/>
    </row>
    <row r="110" spans="1:10" s="148" customFormat="1" ht="11.25" customHeight="1">
      <c r="A110" s="29"/>
      <c r="B110" s="253"/>
      <c r="C110" s="253"/>
      <c r="D110" s="334"/>
      <c r="E110" s="334"/>
      <c r="F110" s="334"/>
      <c r="G110" s="334"/>
      <c r="H110" s="299"/>
      <c r="I110" s="333"/>
      <c r="J110" s="263"/>
    </row>
    <row r="111" spans="1:10" s="148" customFormat="1" ht="3.75" customHeight="1">
      <c r="A111" s="29"/>
      <c r="B111" s="253"/>
      <c r="C111" s="253"/>
      <c r="D111" s="334"/>
      <c r="E111" s="334"/>
      <c r="F111" s="334"/>
      <c r="G111" s="334"/>
      <c r="H111" s="299"/>
      <c r="I111" s="333"/>
      <c r="J111" s="263"/>
    </row>
    <row r="112" spans="1:10" s="54" customFormat="1" ht="14.25" customHeight="1"/>
    <row r="113" spans="1:10" s="54" customFormat="1" ht="12.75" customHeight="1"/>
    <row r="114" spans="1:10" s="54" customFormat="1" ht="44.4"/>
    <row r="115" spans="1:10" s="54" customFormat="1" ht="36" customHeight="1">
      <c r="A115" s="701" t="s">
        <v>435</v>
      </c>
      <c r="B115" s="701"/>
      <c r="C115" s="701"/>
      <c r="D115" s="701"/>
      <c r="E115" s="701"/>
      <c r="F115" s="701"/>
      <c r="G115" s="701"/>
      <c r="H115" s="701"/>
      <c r="I115" s="701"/>
      <c r="J115" s="701"/>
    </row>
    <row r="116" spans="1:10" s="55" customFormat="1" ht="30">
      <c r="A116" s="213"/>
      <c r="B116" s="213"/>
      <c r="C116" s="213"/>
      <c r="D116" s="213"/>
      <c r="E116" s="332" t="s">
        <v>230</v>
      </c>
      <c r="F116" s="213"/>
      <c r="G116" s="213"/>
      <c r="H116" s="214" t="s">
        <v>4</v>
      </c>
      <c r="I116" s="694">
        <v>44377</v>
      </c>
      <c r="J116" s="694"/>
    </row>
    <row r="117" spans="1:10" s="338" customFormat="1" ht="12.75" customHeight="1" thickBot="1">
      <c r="A117" s="356"/>
      <c r="B117" s="356"/>
      <c r="C117" s="356"/>
      <c r="D117" s="356"/>
      <c r="E117" s="357"/>
      <c r="F117" s="356"/>
      <c r="G117" s="356"/>
      <c r="H117" s="356"/>
      <c r="I117" s="358"/>
      <c r="J117" s="359"/>
    </row>
    <row r="118" spans="1:10" s="148" customFormat="1" ht="26.25" customHeight="1" thickTop="1">
      <c r="A118" s="354" t="s">
        <v>175</v>
      </c>
      <c r="B118" s="43"/>
      <c r="C118" s="503" t="s">
        <v>558</v>
      </c>
      <c r="D118" s="514" t="s">
        <v>559</v>
      </c>
      <c r="E118" s="514" t="s">
        <v>739</v>
      </c>
      <c r="F118" s="299"/>
      <c r="G118" s="331"/>
      <c r="H118" s="327"/>
    </row>
    <row r="119" spans="1:10" s="148" customFormat="1" ht="15.6">
      <c r="A119" s="37"/>
      <c r="B119" s="9" t="s">
        <v>154</v>
      </c>
      <c r="C119" s="516">
        <v>44043</v>
      </c>
      <c r="D119" s="515">
        <v>44043</v>
      </c>
      <c r="E119" s="515">
        <v>44372</v>
      </c>
      <c r="F119" s="299"/>
      <c r="G119" s="331"/>
      <c r="H119" s="327"/>
    </row>
    <row r="120" spans="1:10" s="148" customFormat="1" ht="15.6">
      <c r="A120" s="37"/>
      <c r="B120" s="9" t="s">
        <v>176</v>
      </c>
      <c r="C120" s="229" t="s">
        <v>179</v>
      </c>
      <c r="D120" s="486" t="s">
        <v>179</v>
      </c>
      <c r="E120" s="486" t="s">
        <v>179</v>
      </c>
      <c r="F120" s="299"/>
      <c r="G120" s="331"/>
      <c r="H120" s="327"/>
    </row>
    <row r="121" spans="1:10" s="148" customFormat="1" ht="15.6">
      <c r="A121" s="37"/>
      <c r="B121" s="9" t="s">
        <v>177</v>
      </c>
      <c r="C121" s="229" t="s">
        <v>179</v>
      </c>
      <c r="D121" s="486" t="s">
        <v>179</v>
      </c>
      <c r="E121" s="486" t="s">
        <v>179</v>
      </c>
      <c r="F121" s="299"/>
      <c r="G121" s="331"/>
      <c r="H121" s="327"/>
    </row>
    <row r="122" spans="1:10" s="148" customFormat="1" ht="15.6">
      <c r="A122" s="37"/>
      <c r="B122" s="9" t="s">
        <v>72</v>
      </c>
      <c r="C122" s="229" t="s">
        <v>73</v>
      </c>
      <c r="D122" s="486" t="s">
        <v>73</v>
      </c>
      <c r="E122" s="486" t="s">
        <v>73</v>
      </c>
      <c r="F122" s="299"/>
      <c r="G122" s="331"/>
      <c r="H122" s="327"/>
    </row>
    <row r="123" spans="1:10" s="339" customFormat="1" ht="15.6">
      <c r="A123" s="343"/>
      <c r="B123" s="348" t="s">
        <v>74</v>
      </c>
      <c r="C123" s="346">
        <v>350000000</v>
      </c>
      <c r="D123" s="487">
        <v>500000000</v>
      </c>
      <c r="E123" s="487">
        <v>350000000</v>
      </c>
      <c r="F123" s="352"/>
      <c r="G123" s="351"/>
      <c r="H123" s="350"/>
    </row>
    <row r="124" spans="1:10" s="339" customFormat="1" ht="15.6">
      <c r="A124" s="341" t="s">
        <v>75</v>
      </c>
      <c r="B124" s="348" t="s">
        <v>76</v>
      </c>
      <c r="C124" s="346">
        <v>350000000</v>
      </c>
      <c r="D124" s="487">
        <v>500000000</v>
      </c>
      <c r="E124" s="487">
        <v>350000000</v>
      </c>
      <c r="F124" s="352"/>
      <c r="G124" s="351"/>
      <c r="H124" s="350"/>
    </row>
    <row r="125" spans="1:10" s="148" customFormat="1" ht="15.6">
      <c r="A125" s="16"/>
      <c r="B125" s="9" t="s">
        <v>202</v>
      </c>
      <c r="C125" s="152">
        <v>0</v>
      </c>
      <c r="D125" s="488">
        <v>0</v>
      </c>
      <c r="E125" s="488">
        <v>0</v>
      </c>
      <c r="F125" s="299"/>
      <c r="G125" s="331"/>
      <c r="H125" s="327"/>
    </row>
    <row r="126" spans="1:10" s="148" customFormat="1" ht="15.6">
      <c r="A126" s="37"/>
      <c r="B126" s="9" t="s">
        <v>77</v>
      </c>
      <c r="C126" s="152">
        <v>350000000</v>
      </c>
      <c r="D126" s="488">
        <v>500000000</v>
      </c>
      <c r="E126" s="488">
        <v>0</v>
      </c>
      <c r="F126" s="299"/>
      <c r="G126" s="331"/>
      <c r="H126" s="327"/>
    </row>
    <row r="127" spans="1:10" s="148" customFormat="1" ht="15.6">
      <c r="A127" s="37"/>
      <c r="B127" s="9" t="s">
        <v>78</v>
      </c>
      <c r="C127" s="215">
        <v>1</v>
      </c>
      <c r="D127" s="489">
        <v>1</v>
      </c>
      <c r="E127" s="489">
        <v>1</v>
      </c>
      <c r="F127" s="299"/>
      <c r="G127" s="331"/>
      <c r="H127" s="327"/>
    </row>
    <row r="128" spans="1:10" s="148" customFormat="1" ht="15.6">
      <c r="A128" s="37"/>
      <c r="B128" s="9" t="s">
        <v>79</v>
      </c>
      <c r="C128" s="215">
        <v>1</v>
      </c>
      <c r="D128" s="489">
        <v>1</v>
      </c>
      <c r="E128" s="489">
        <v>0</v>
      </c>
      <c r="F128" s="299"/>
      <c r="G128" s="331"/>
      <c r="H128" s="327"/>
    </row>
    <row r="129" spans="1:8" s="148" customFormat="1" ht="15.6">
      <c r="A129" s="37"/>
      <c r="B129" s="9" t="s">
        <v>332</v>
      </c>
      <c r="C129" s="229">
        <v>45132</v>
      </c>
      <c r="D129" s="486">
        <v>45833</v>
      </c>
      <c r="E129" s="486">
        <v>46230</v>
      </c>
      <c r="F129" s="299"/>
      <c r="G129" s="331"/>
      <c r="H129" s="327"/>
    </row>
    <row r="130" spans="1:8" s="148" customFormat="1" ht="15.6">
      <c r="A130" s="37"/>
      <c r="B130" s="9" t="s">
        <v>80</v>
      </c>
      <c r="C130" s="229">
        <v>63000</v>
      </c>
      <c r="D130" s="486">
        <v>63000</v>
      </c>
      <c r="E130" s="486">
        <v>63365</v>
      </c>
      <c r="F130" s="299"/>
      <c r="G130" s="331"/>
      <c r="H130" s="327"/>
    </row>
    <row r="131" spans="1:8" s="148" customFormat="1" ht="15.6">
      <c r="A131" s="37"/>
      <c r="B131" s="9" t="s">
        <v>551</v>
      </c>
      <c r="C131" s="151" t="s">
        <v>553</v>
      </c>
      <c r="D131" s="490" t="s">
        <v>555</v>
      </c>
      <c r="E131" s="490" t="s">
        <v>740</v>
      </c>
      <c r="F131" s="299"/>
      <c r="G131" s="331"/>
      <c r="H131" s="327"/>
    </row>
    <row r="132" spans="1:8" s="148" customFormat="1" ht="15.6">
      <c r="A132" s="37"/>
      <c r="B132" s="9" t="s">
        <v>552</v>
      </c>
      <c r="C132" s="324" t="s">
        <v>554</v>
      </c>
      <c r="D132" s="491" t="s">
        <v>169</v>
      </c>
      <c r="E132" s="491" t="s">
        <v>741</v>
      </c>
      <c r="F132" s="299"/>
      <c r="G132" s="331"/>
      <c r="H132" s="327"/>
    </row>
    <row r="133" spans="1:8" s="148" customFormat="1" ht="15.6">
      <c r="A133" s="37"/>
      <c r="B133" s="9" t="s">
        <v>81</v>
      </c>
      <c r="C133" s="151" t="s">
        <v>82</v>
      </c>
      <c r="D133" s="490" t="s">
        <v>82</v>
      </c>
      <c r="E133" s="490" t="s">
        <v>82</v>
      </c>
      <c r="F133" s="299"/>
      <c r="G133" s="331"/>
      <c r="H133" s="327"/>
    </row>
    <row r="134" spans="1:8" s="148" customFormat="1" ht="15.6">
      <c r="A134" s="77"/>
      <c r="B134" s="45" t="s">
        <v>83</v>
      </c>
      <c r="C134" s="153" t="s">
        <v>219</v>
      </c>
      <c r="D134" s="492" t="s">
        <v>219</v>
      </c>
      <c r="E134" s="492" t="s">
        <v>219</v>
      </c>
      <c r="F134" s="299"/>
      <c r="G134" s="331"/>
      <c r="H134" s="327"/>
    </row>
    <row r="135" spans="1:8" s="148" customFormat="1" ht="15.6">
      <c r="A135" s="37"/>
      <c r="B135" s="9" t="s">
        <v>84</v>
      </c>
      <c r="C135" s="230">
        <v>44372</v>
      </c>
      <c r="D135" s="493">
        <v>44372</v>
      </c>
      <c r="E135" s="493">
        <v>44372</v>
      </c>
      <c r="F135" s="299"/>
      <c r="G135" s="331"/>
      <c r="H135" s="327"/>
    </row>
    <row r="136" spans="1:8" s="148" customFormat="1" ht="15.6">
      <c r="A136" s="37"/>
      <c r="B136" s="9" t="s">
        <v>85</v>
      </c>
      <c r="C136" s="323">
        <v>44403</v>
      </c>
      <c r="D136" s="494">
        <v>44403</v>
      </c>
      <c r="E136" s="494">
        <v>44403</v>
      </c>
      <c r="F136" s="299"/>
      <c r="G136" s="331"/>
      <c r="H136" s="327"/>
    </row>
    <row r="137" spans="1:8" s="148" customFormat="1" ht="15.6">
      <c r="A137" s="16"/>
      <c r="B137" s="9" t="s">
        <v>86</v>
      </c>
      <c r="C137" s="198">
        <v>31</v>
      </c>
      <c r="D137" s="198">
        <v>31</v>
      </c>
      <c r="E137" s="198">
        <v>31</v>
      </c>
      <c r="F137" s="299"/>
      <c r="G137" s="331"/>
      <c r="H137" s="327"/>
    </row>
    <row r="138" spans="1:8" s="148" customFormat="1" ht="15.6">
      <c r="A138" s="37"/>
      <c r="B138" s="9" t="s">
        <v>87</v>
      </c>
      <c r="C138" s="48" t="s">
        <v>436</v>
      </c>
      <c r="D138" s="495" t="s">
        <v>436</v>
      </c>
      <c r="E138" s="495" t="s">
        <v>436</v>
      </c>
      <c r="F138" s="299"/>
      <c r="G138" s="331"/>
      <c r="H138" s="327"/>
    </row>
    <row r="139" spans="1:8" s="339" customFormat="1" ht="15.6">
      <c r="A139" s="341" t="s">
        <v>166</v>
      </c>
      <c r="B139" s="348" t="s">
        <v>88</v>
      </c>
      <c r="C139" s="344">
        <v>4.7000000000000002E-3</v>
      </c>
      <c r="D139" s="496">
        <v>5.7000000000000002E-3</v>
      </c>
      <c r="E139" s="496">
        <v>3.0000000000000001E-3</v>
      </c>
      <c r="F139" s="352"/>
      <c r="G139" s="351"/>
      <c r="H139" s="350"/>
    </row>
    <row r="140" spans="1:8" s="339" customFormat="1" ht="21" customHeight="1">
      <c r="A140" s="343"/>
      <c r="B140" s="382" t="s">
        <v>89</v>
      </c>
      <c r="C140" s="344">
        <v>5.017E-4</v>
      </c>
      <c r="D140" s="496">
        <v>5.017E-4</v>
      </c>
      <c r="E140" s="496">
        <v>5.017E-4</v>
      </c>
      <c r="F140" s="352"/>
      <c r="G140" s="351"/>
      <c r="H140" s="350"/>
    </row>
    <row r="141" spans="1:8" s="339" customFormat="1" ht="15.6">
      <c r="A141" s="343"/>
      <c r="B141" s="382" t="s">
        <v>90</v>
      </c>
      <c r="C141" s="344">
        <v>5.2017000000000001E-3</v>
      </c>
      <c r="D141" s="496">
        <v>6.2017000000000001E-3</v>
      </c>
      <c r="E141" s="496">
        <v>3.5017E-3</v>
      </c>
      <c r="F141" s="352"/>
      <c r="G141" s="351"/>
      <c r="H141" s="350"/>
    </row>
    <row r="142" spans="1:8" s="339" customFormat="1" ht="15.6">
      <c r="A142" s="343"/>
      <c r="B142" s="382" t="s">
        <v>54</v>
      </c>
      <c r="C142" s="383">
        <v>154000</v>
      </c>
      <c r="D142" s="497">
        <v>265000</v>
      </c>
      <c r="E142" s="497">
        <v>105000</v>
      </c>
      <c r="F142" s="352"/>
      <c r="G142" s="351"/>
      <c r="H142" s="350"/>
    </row>
    <row r="143" spans="1:8" s="148" customFormat="1" ht="15.6">
      <c r="A143" s="37"/>
      <c r="B143" s="268" t="s">
        <v>91</v>
      </c>
      <c r="C143" s="216" t="s">
        <v>169</v>
      </c>
      <c r="D143" s="498" t="s">
        <v>169</v>
      </c>
      <c r="E143" s="498" t="s">
        <v>169</v>
      </c>
      <c r="F143" s="299"/>
      <c r="G143" s="331"/>
      <c r="H143" s="327"/>
    </row>
    <row r="144" spans="1:8" s="148" customFormat="1" ht="15.6">
      <c r="A144" s="36"/>
      <c r="B144" s="269" t="s">
        <v>92</v>
      </c>
      <c r="C144" s="217" t="s">
        <v>169</v>
      </c>
      <c r="D144" s="499" t="s">
        <v>169</v>
      </c>
      <c r="E144" s="499" t="s">
        <v>169</v>
      </c>
      <c r="F144" s="299"/>
      <c r="G144" s="331"/>
      <c r="H144" s="327"/>
    </row>
    <row r="145" spans="1:10" s="148" customFormat="1" ht="15.6">
      <c r="A145" s="37" t="s">
        <v>180</v>
      </c>
      <c r="B145" s="38" t="s">
        <v>93</v>
      </c>
      <c r="C145" s="325">
        <v>44403</v>
      </c>
      <c r="D145" s="500">
        <v>44403</v>
      </c>
      <c r="E145" s="500">
        <v>44403</v>
      </c>
      <c r="F145" s="299"/>
      <c r="G145" s="331"/>
      <c r="H145" s="327"/>
    </row>
    <row r="146" spans="1:10" s="148" customFormat="1" ht="15.6">
      <c r="A146" s="37"/>
      <c r="B146" s="44" t="s">
        <v>94</v>
      </c>
      <c r="C146" s="326" t="s">
        <v>556</v>
      </c>
      <c r="D146" s="501" t="s">
        <v>556</v>
      </c>
      <c r="E146" s="501" t="s">
        <v>556</v>
      </c>
      <c r="F146" s="299"/>
      <c r="G146" s="331"/>
      <c r="H146" s="327"/>
    </row>
    <row r="147" spans="1:10" s="148" customFormat="1" ht="9.75" customHeight="1" thickBot="1">
      <c r="A147" s="154"/>
      <c r="B147" s="154"/>
      <c r="C147" s="155"/>
      <c r="D147" s="502"/>
      <c r="E147" s="502"/>
      <c r="F147" s="299"/>
      <c r="G147" s="331"/>
      <c r="H147" s="263"/>
    </row>
    <row r="148" spans="1:10" s="148" customFormat="1" ht="14.25" customHeight="1" thickTop="1">
      <c r="A148" s="37"/>
      <c r="B148" s="37"/>
      <c r="C148" s="37"/>
      <c r="D148" s="69"/>
      <c r="E148" s="69"/>
      <c r="F148" s="69"/>
      <c r="G148" s="645"/>
      <c r="H148" s="299"/>
      <c r="I148" s="171"/>
      <c r="J148" s="263"/>
    </row>
    <row r="149" spans="1:10" s="148" customFormat="1" ht="2.25" customHeight="1" thickBot="1">
      <c r="A149" s="356"/>
      <c r="B149" s="356"/>
      <c r="C149" s="356"/>
      <c r="D149" s="356"/>
      <c r="E149" s="357"/>
      <c r="F149" s="356"/>
      <c r="G149" s="356"/>
      <c r="H149" s="69"/>
      <c r="I149" s="69"/>
      <c r="J149" s="263"/>
    </row>
    <row r="150" spans="1:10" s="148" customFormat="1" ht="33" customHeight="1" thickTop="1">
      <c r="A150" s="719" t="s">
        <v>603</v>
      </c>
      <c r="B150" s="720"/>
      <c r="C150" s="503" t="s">
        <v>483</v>
      </c>
      <c r="D150" s="503" t="s">
        <v>484</v>
      </c>
      <c r="E150" s="526" t="s">
        <v>550</v>
      </c>
      <c r="F150" s="69"/>
      <c r="G150" s="69"/>
      <c r="H150" s="263"/>
    </row>
    <row r="151" spans="1:10" s="148" customFormat="1" ht="15.6">
      <c r="A151" s="37"/>
      <c r="B151" s="9" t="s">
        <v>154</v>
      </c>
      <c r="C151" s="504">
        <v>44043</v>
      </c>
      <c r="D151" s="504">
        <v>44043</v>
      </c>
      <c r="E151" s="515">
        <v>44043</v>
      </c>
      <c r="F151" s="69"/>
      <c r="G151" s="69"/>
      <c r="H151" s="263"/>
    </row>
    <row r="152" spans="1:10" s="148" customFormat="1" ht="15.6">
      <c r="A152" s="37"/>
      <c r="B152" s="9" t="s">
        <v>176</v>
      </c>
      <c r="C152" s="229" t="s">
        <v>178</v>
      </c>
      <c r="D152" s="229" t="s">
        <v>178</v>
      </c>
      <c r="E152" s="486" t="s">
        <v>178</v>
      </c>
      <c r="F152" s="69"/>
      <c r="G152" s="69"/>
      <c r="H152" s="263"/>
    </row>
    <row r="153" spans="1:10" s="148" customFormat="1" ht="15.6">
      <c r="A153" s="37"/>
      <c r="B153" s="9" t="s">
        <v>177</v>
      </c>
      <c r="C153" s="229" t="s">
        <v>178</v>
      </c>
      <c r="D153" s="229" t="s">
        <v>178</v>
      </c>
      <c r="E153" s="486" t="s">
        <v>178</v>
      </c>
      <c r="F153" s="69"/>
      <c r="G153" s="69"/>
      <c r="H153" s="263"/>
    </row>
    <row r="154" spans="1:10" s="148" customFormat="1" ht="15.6">
      <c r="A154" s="37"/>
      <c r="B154" s="9" t="s">
        <v>72</v>
      </c>
      <c r="C154" s="229" t="s">
        <v>73</v>
      </c>
      <c r="D154" s="229" t="s">
        <v>73</v>
      </c>
      <c r="E154" s="486" t="s">
        <v>73</v>
      </c>
      <c r="F154" s="69"/>
      <c r="G154" s="69"/>
      <c r="H154" s="263"/>
    </row>
    <row r="155" spans="1:10" s="339" customFormat="1" ht="15.6">
      <c r="A155" s="343"/>
      <c r="B155" s="348" t="s">
        <v>74</v>
      </c>
      <c r="C155" s="346">
        <v>12750000</v>
      </c>
      <c r="D155" s="346">
        <v>115910000</v>
      </c>
      <c r="E155" s="487">
        <v>140419505.56999999</v>
      </c>
      <c r="F155" s="345"/>
      <c r="G155" s="345"/>
      <c r="H155" s="335"/>
    </row>
    <row r="156" spans="1:10" s="339" customFormat="1" ht="15.6">
      <c r="A156" s="341" t="s">
        <v>75</v>
      </c>
      <c r="B156" s="348" t="s">
        <v>76</v>
      </c>
      <c r="C156" s="346">
        <v>18000000</v>
      </c>
      <c r="D156" s="346">
        <v>163637000</v>
      </c>
      <c r="E156" s="487">
        <v>315331579.18558002</v>
      </c>
      <c r="F156" s="345"/>
      <c r="G156" s="345"/>
      <c r="H156" s="335"/>
    </row>
    <row r="157" spans="1:10" s="148" customFormat="1" ht="15.6">
      <c r="A157" s="16"/>
      <c r="B157" s="9" t="s">
        <v>202</v>
      </c>
      <c r="C157" s="152">
        <v>0</v>
      </c>
      <c r="D157" s="152">
        <v>0</v>
      </c>
      <c r="E157" s="488">
        <v>0</v>
      </c>
      <c r="F157" s="69"/>
      <c r="G157" s="69"/>
      <c r="H157" s="263"/>
    </row>
    <row r="158" spans="1:10" s="148" customFormat="1" ht="15.6">
      <c r="A158" s="37"/>
      <c r="B158" s="9" t="s">
        <v>77</v>
      </c>
      <c r="C158" s="152">
        <v>12750000</v>
      </c>
      <c r="D158" s="152">
        <v>115910000</v>
      </c>
      <c r="E158" s="488">
        <v>710976280.27975607</v>
      </c>
      <c r="F158" s="69"/>
      <c r="G158" s="69"/>
      <c r="H158" s="263"/>
    </row>
    <row r="159" spans="1:10" s="148" customFormat="1" ht="15.6">
      <c r="A159" s="37"/>
      <c r="B159" s="9" t="s">
        <v>78</v>
      </c>
      <c r="C159" s="215">
        <v>1.411764705882353</v>
      </c>
      <c r="D159" s="215">
        <v>1.4117591234578553</v>
      </c>
      <c r="E159" s="489">
        <v>2.2456394352448799</v>
      </c>
      <c r="F159" s="69"/>
      <c r="G159" s="69"/>
      <c r="H159" s="263"/>
    </row>
    <row r="160" spans="1:10" s="148" customFormat="1" ht="15.6">
      <c r="A160" s="37"/>
      <c r="B160" s="9" t="s">
        <v>79</v>
      </c>
      <c r="C160" s="215">
        <v>1</v>
      </c>
      <c r="D160" s="215">
        <v>1</v>
      </c>
      <c r="E160" s="489">
        <v>5.063230192940182</v>
      </c>
      <c r="F160" s="69"/>
      <c r="G160" s="69"/>
      <c r="H160" s="263"/>
    </row>
    <row r="161" spans="1:8" s="148" customFormat="1" ht="15.6">
      <c r="A161" s="37"/>
      <c r="B161" s="9" t="s">
        <v>332</v>
      </c>
      <c r="C161" s="229" t="s">
        <v>169</v>
      </c>
      <c r="D161" s="229" t="s">
        <v>169</v>
      </c>
      <c r="E161" s="486" t="s">
        <v>169</v>
      </c>
      <c r="F161" s="69"/>
      <c r="G161" s="69"/>
      <c r="H161" s="263"/>
    </row>
    <row r="162" spans="1:8" s="148" customFormat="1" ht="15.6">
      <c r="A162" s="37"/>
      <c r="B162" s="9" t="s">
        <v>80</v>
      </c>
      <c r="C162" s="229">
        <v>73256</v>
      </c>
      <c r="D162" s="229">
        <v>73256</v>
      </c>
      <c r="E162" s="486">
        <v>73256</v>
      </c>
      <c r="F162" s="69"/>
      <c r="G162" s="69"/>
      <c r="H162" s="263"/>
    </row>
    <row r="163" spans="1:8" s="148" customFormat="1" ht="15.6">
      <c r="A163" s="37"/>
      <c r="B163" s="9" t="s">
        <v>551</v>
      </c>
      <c r="C163" s="151" t="s">
        <v>169</v>
      </c>
      <c r="D163" s="151" t="s">
        <v>169</v>
      </c>
      <c r="E163" s="490" t="s">
        <v>169</v>
      </c>
      <c r="F163" s="69"/>
      <c r="G163" s="69"/>
      <c r="H163" s="263"/>
    </row>
    <row r="164" spans="1:8" s="148" customFormat="1" ht="15.6">
      <c r="A164" s="37"/>
      <c r="B164" s="9" t="s">
        <v>552</v>
      </c>
      <c r="C164" s="324" t="s">
        <v>169</v>
      </c>
      <c r="D164" s="324" t="s">
        <v>169</v>
      </c>
      <c r="E164" s="491" t="s">
        <v>169</v>
      </c>
      <c r="F164" s="69"/>
      <c r="G164" s="69"/>
      <c r="H164" s="263"/>
    </row>
    <row r="165" spans="1:8" s="148" customFormat="1" ht="15.6">
      <c r="A165" s="37"/>
      <c r="B165" s="9" t="s">
        <v>81</v>
      </c>
      <c r="C165" s="151" t="s">
        <v>82</v>
      </c>
      <c r="D165" s="151" t="s">
        <v>82</v>
      </c>
      <c r="E165" s="490" t="s">
        <v>82</v>
      </c>
      <c r="F165" s="69"/>
      <c r="G165" s="69"/>
      <c r="H165" s="263"/>
    </row>
    <row r="166" spans="1:8" s="148" customFormat="1" ht="15.6">
      <c r="A166" s="77"/>
      <c r="B166" s="45" t="s">
        <v>83</v>
      </c>
      <c r="C166" s="153" t="s">
        <v>219</v>
      </c>
      <c r="D166" s="153" t="s">
        <v>219</v>
      </c>
      <c r="E166" s="492" t="s">
        <v>219</v>
      </c>
      <c r="F166" s="69"/>
      <c r="G166" s="69"/>
      <c r="H166" s="263"/>
    </row>
    <row r="167" spans="1:8" s="148" customFormat="1" ht="15.6">
      <c r="A167" s="37"/>
      <c r="B167" s="9" t="s">
        <v>84</v>
      </c>
      <c r="C167" s="230">
        <v>44372</v>
      </c>
      <c r="D167" s="230">
        <v>44372</v>
      </c>
      <c r="E167" s="493">
        <v>44372</v>
      </c>
      <c r="F167" s="69"/>
      <c r="G167" s="69"/>
      <c r="H167" s="263"/>
    </row>
    <row r="168" spans="1:8" s="148" customFormat="1" ht="15.6">
      <c r="A168" s="37"/>
      <c r="B168" s="9" t="s">
        <v>85</v>
      </c>
      <c r="C168" s="323">
        <v>44403</v>
      </c>
      <c r="D168" s="323">
        <v>44403</v>
      </c>
      <c r="E168" s="494">
        <v>44403</v>
      </c>
      <c r="F168" s="69"/>
      <c r="G168" s="69"/>
      <c r="H168" s="263"/>
    </row>
    <row r="169" spans="1:8" s="148" customFormat="1" ht="15.6">
      <c r="A169" s="16"/>
      <c r="B169" s="9" t="s">
        <v>86</v>
      </c>
      <c r="C169" s="198">
        <v>31</v>
      </c>
      <c r="D169" s="198">
        <v>31</v>
      </c>
      <c r="E169" s="198">
        <v>31</v>
      </c>
      <c r="F169" s="69"/>
      <c r="G169" s="69"/>
      <c r="H169" s="263"/>
    </row>
    <row r="170" spans="1:8" s="148" customFormat="1" ht="15.6">
      <c r="A170" s="37"/>
      <c r="B170" s="9" t="s">
        <v>87</v>
      </c>
      <c r="C170" s="48" t="s">
        <v>436</v>
      </c>
      <c r="D170" s="48" t="s">
        <v>436</v>
      </c>
      <c r="E170" s="495" t="s">
        <v>436</v>
      </c>
      <c r="F170" s="69"/>
      <c r="G170" s="69"/>
      <c r="H170" s="263"/>
    </row>
    <row r="171" spans="1:8" s="339" customFormat="1" ht="15.6">
      <c r="A171" s="341" t="s">
        <v>166</v>
      </c>
      <c r="B171" s="348" t="s">
        <v>88</v>
      </c>
      <c r="C171" s="344">
        <v>0</v>
      </c>
      <c r="D171" s="344">
        <v>0</v>
      </c>
      <c r="E171" s="496">
        <v>0</v>
      </c>
      <c r="F171" s="345"/>
      <c r="G171" s="345"/>
      <c r="H171" s="335"/>
    </row>
    <row r="172" spans="1:8" s="339" customFormat="1" ht="15.6">
      <c r="A172" s="343"/>
      <c r="B172" s="382" t="s">
        <v>89</v>
      </c>
      <c r="C172" s="344">
        <v>5.017E-4</v>
      </c>
      <c r="D172" s="344">
        <v>5.017E-4</v>
      </c>
      <c r="E172" s="496">
        <v>5.017E-4</v>
      </c>
      <c r="F172" s="345"/>
      <c r="G172" s="345"/>
      <c r="H172" s="335"/>
    </row>
    <row r="173" spans="1:8" s="339" customFormat="1" ht="15.6">
      <c r="A173" s="343"/>
      <c r="B173" s="382" t="s">
        <v>90</v>
      </c>
      <c r="C173" s="344">
        <v>5.017E-4</v>
      </c>
      <c r="D173" s="344">
        <v>5.017E-4</v>
      </c>
      <c r="E173" s="496">
        <v>5.017E-4</v>
      </c>
      <c r="F173" s="345"/>
      <c r="G173" s="345"/>
      <c r="H173" s="335"/>
    </row>
    <row r="174" spans="1:8" s="339" customFormat="1" ht="15.6">
      <c r="A174" s="343"/>
      <c r="B174" s="382" t="s">
        <v>54</v>
      </c>
      <c r="C174" s="383">
        <v>720</v>
      </c>
      <c r="D174" s="383">
        <v>6545.4800000000005</v>
      </c>
      <c r="E174" s="497">
        <v>12613.263167423202</v>
      </c>
      <c r="F174" s="345"/>
      <c r="G174" s="345"/>
      <c r="H174" s="335"/>
    </row>
    <row r="175" spans="1:8" s="148" customFormat="1" ht="15.6">
      <c r="A175" s="37"/>
      <c r="B175" s="268" t="s">
        <v>91</v>
      </c>
      <c r="C175" s="216" t="s">
        <v>169</v>
      </c>
      <c r="D175" s="216" t="s">
        <v>169</v>
      </c>
      <c r="E175" s="498" t="s">
        <v>169</v>
      </c>
      <c r="F175" s="69"/>
      <c r="G175" s="69"/>
      <c r="H175" s="263"/>
    </row>
    <row r="176" spans="1:8" s="148" customFormat="1" ht="15.6">
      <c r="A176" s="36"/>
      <c r="B176" s="269" t="s">
        <v>92</v>
      </c>
      <c r="C176" s="217" t="s">
        <v>169</v>
      </c>
      <c r="D176" s="217" t="s">
        <v>169</v>
      </c>
      <c r="E176" s="499" t="s">
        <v>169</v>
      </c>
      <c r="F176" s="69"/>
      <c r="G176" s="69"/>
      <c r="H176" s="263"/>
    </row>
    <row r="177" spans="1:10" s="148" customFormat="1" ht="15.6">
      <c r="A177" s="37" t="s">
        <v>180</v>
      </c>
      <c r="B177" s="38" t="s">
        <v>93</v>
      </c>
      <c r="C177" s="325">
        <v>44403</v>
      </c>
      <c r="D177" s="325">
        <v>44403</v>
      </c>
      <c r="E177" s="500">
        <v>44403</v>
      </c>
      <c r="F177" s="69"/>
      <c r="G177" s="69"/>
      <c r="H177" s="263"/>
    </row>
    <row r="178" spans="1:10" s="148" customFormat="1" ht="15.6">
      <c r="A178" s="37"/>
      <c r="B178" s="44" t="s">
        <v>94</v>
      </c>
      <c r="C178" s="326" t="s">
        <v>557</v>
      </c>
      <c r="D178" s="326" t="s">
        <v>557</v>
      </c>
      <c r="E178" s="501" t="s">
        <v>557</v>
      </c>
      <c r="F178" s="69"/>
      <c r="G178" s="69"/>
      <c r="H178" s="263"/>
    </row>
    <row r="179" spans="1:10" s="148" customFormat="1" ht="17.25" customHeight="1" thickBot="1">
      <c r="A179" s="154"/>
      <c r="B179" s="154"/>
      <c r="C179" s="155"/>
      <c r="D179" s="155"/>
      <c r="E179" s="502"/>
      <c r="F179" s="69"/>
      <c r="G179" s="69"/>
      <c r="H179" s="263"/>
    </row>
    <row r="180" spans="1:10" s="148" customFormat="1" ht="12.75" customHeight="1" thickTop="1">
      <c r="A180" s="37"/>
      <c r="B180" s="37"/>
      <c r="C180" s="37"/>
      <c r="D180" s="69"/>
      <c r="E180" s="69"/>
      <c r="F180" s="69"/>
      <c r="G180" s="469"/>
      <c r="H180" s="263"/>
    </row>
    <row r="181" spans="1:10" s="339" customFormat="1" ht="23.25" customHeight="1">
      <c r="A181" s="384" t="s">
        <v>480</v>
      </c>
      <c r="B181" s="628" t="s">
        <v>485</v>
      </c>
      <c r="C181" s="345"/>
      <c r="D181" s="345"/>
      <c r="E181" s="343"/>
      <c r="F181" s="343"/>
      <c r="G181" s="351"/>
      <c r="H181" s="335"/>
    </row>
    <row r="182" spans="1:10" s="339" customFormat="1" ht="23.25" customHeight="1">
      <c r="A182" s="343" t="s">
        <v>481</v>
      </c>
      <c r="B182" s="637">
        <v>0</v>
      </c>
      <c r="C182" s="345"/>
      <c r="D182" s="345"/>
      <c r="E182" s="343"/>
      <c r="F182" s="343"/>
      <c r="G182" s="351"/>
      <c r="H182" s="335"/>
    </row>
    <row r="183" spans="1:10" s="339" customFormat="1" ht="23.25" customHeight="1">
      <c r="A183" s="343" t="s">
        <v>482</v>
      </c>
      <c r="B183" s="637">
        <v>0</v>
      </c>
      <c r="C183" s="692"/>
      <c r="D183" s="345"/>
      <c r="E183" s="343"/>
      <c r="F183" s="343"/>
      <c r="G183" s="351"/>
      <c r="H183" s="335"/>
    </row>
    <row r="184" spans="1:10" s="339" customFormat="1" ht="8.25" customHeight="1" thickBot="1">
      <c r="A184" s="385"/>
      <c r="B184" s="386"/>
      <c r="C184" s="345"/>
      <c r="D184" s="634"/>
      <c r="E184" s="343"/>
      <c r="F184" s="343"/>
      <c r="G184" s="351"/>
      <c r="H184" s="335"/>
    </row>
    <row r="185" spans="1:10" s="339" customFormat="1" ht="23.25" customHeight="1" thickTop="1" thickBot="1">
      <c r="A185" s="387" t="s">
        <v>279</v>
      </c>
      <c r="B185" s="388"/>
      <c r="C185" s="389"/>
      <c r="D185" s="390"/>
      <c r="E185" s="391"/>
      <c r="F185" s="392"/>
      <c r="G185" s="342"/>
      <c r="H185" s="343"/>
      <c r="I185" s="351"/>
      <c r="J185" s="335"/>
    </row>
    <row r="186" spans="1:10" s="339" customFormat="1" ht="29.25" customHeight="1" thickTop="1">
      <c r="A186" s="393" t="s">
        <v>213</v>
      </c>
      <c r="B186" s="691" t="s">
        <v>374</v>
      </c>
      <c r="C186" s="395" t="s">
        <v>311</v>
      </c>
      <c r="D186" s="396" t="s">
        <v>174</v>
      </c>
      <c r="E186" s="396" t="s">
        <v>479</v>
      </c>
      <c r="F186" s="396" t="s">
        <v>378</v>
      </c>
      <c r="G186" s="760" t="s">
        <v>342</v>
      </c>
      <c r="H186" s="761"/>
      <c r="I186" s="351"/>
      <c r="J186" s="335"/>
    </row>
    <row r="187" spans="1:10" s="339" customFormat="1" ht="23.25" customHeight="1">
      <c r="A187" s="398" t="s">
        <v>742</v>
      </c>
      <c r="B187" s="481">
        <v>350000000</v>
      </c>
      <c r="C187" s="399">
        <v>0.20625013585577068</v>
      </c>
      <c r="D187" s="399">
        <v>0.12000041066647502</v>
      </c>
      <c r="E187" s="399">
        <v>0.12</v>
      </c>
      <c r="F187" s="399">
        <v>1.4999999999999999E-2</v>
      </c>
      <c r="G187" s="824">
        <v>0</v>
      </c>
      <c r="H187" s="825"/>
      <c r="I187" s="351"/>
      <c r="J187" s="335"/>
    </row>
    <row r="188" spans="1:10" s="339" customFormat="1" ht="23.25" customHeight="1">
      <c r="A188" s="398" t="s">
        <v>743</v>
      </c>
      <c r="B188" s="481">
        <v>500000000</v>
      </c>
      <c r="C188" s="399">
        <v>0.29464305122252954</v>
      </c>
      <c r="D188" s="399">
        <v>0.12000041066647502</v>
      </c>
      <c r="E188" s="399">
        <v>0.12</v>
      </c>
      <c r="F188" s="399">
        <v>1.4999999999999999E-2</v>
      </c>
      <c r="G188" s="762">
        <v>0</v>
      </c>
      <c r="H188" s="763"/>
      <c r="I188" s="351"/>
      <c r="J188" s="335"/>
    </row>
    <row r="189" spans="1:10" s="339" customFormat="1" ht="23.25" customHeight="1">
      <c r="A189" s="398" t="s">
        <v>744</v>
      </c>
      <c r="B189" s="481">
        <v>350000000</v>
      </c>
      <c r="C189" s="399">
        <v>0.20625013585577068</v>
      </c>
      <c r="D189" s="399">
        <v>0.12000041066647502</v>
      </c>
      <c r="E189" s="399">
        <v>0.12</v>
      </c>
      <c r="F189" s="399">
        <v>1.4999999999999999E-2</v>
      </c>
      <c r="G189" s="762">
        <v>0</v>
      </c>
      <c r="H189" s="763"/>
      <c r="I189" s="351"/>
      <c r="J189" s="335"/>
    </row>
    <row r="190" spans="1:10" s="339" customFormat="1" ht="23.25" customHeight="1">
      <c r="A190" s="398" t="s">
        <v>441</v>
      </c>
      <c r="B190" s="481">
        <v>18000000</v>
      </c>
      <c r="C190" s="399">
        <v>1.0607149844011062E-2</v>
      </c>
      <c r="D190" s="399">
        <v>0</v>
      </c>
      <c r="E190" s="399"/>
      <c r="F190" s="399"/>
      <c r="G190" s="762">
        <v>0</v>
      </c>
      <c r="H190" s="763"/>
      <c r="I190" s="351"/>
      <c r="J190" s="335"/>
    </row>
    <row r="191" spans="1:10" s="339" customFormat="1" ht="23.25" customHeight="1">
      <c r="A191" s="398" t="s">
        <v>442</v>
      </c>
      <c r="B191" s="482">
        <v>163637000</v>
      </c>
      <c r="C191" s="399">
        <v>9.6429009945802127E-2</v>
      </c>
      <c r="D191" s="399">
        <v>0</v>
      </c>
      <c r="E191" s="399"/>
      <c r="F191" s="399">
        <v>0</v>
      </c>
      <c r="G191" s="762">
        <v>0</v>
      </c>
      <c r="H191" s="763"/>
      <c r="I191" s="351"/>
      <c r="J191" s="335"/>
    </row>
    <row r="192" spans="1:10" s="148" customFormat="1" ht="23.25" customHeight="1">
      <c r="A192" s="267" t="s">
        <v>550</v>
      </c>
      <c r="B192" s="482">
        <v>315331579.18558002</v>
      </c>
      <c r="C192" s="686">
        <v>0.18582051727611595</v>
      </c>
      <c r="D192" s="144"/>
      <c r="E192" s="144"/>
      <c r="F192" s="144"/>
      <c r="G192" s="826">
        <v>0</v>
      </c>
      <c r="H192" s="827"/>
      <c r="I192" s="361"/>
      <c r="J192" s="263"/>
    </row>
    <row r="193" spans="1:10" s="148" customFormat="1" ht="23.25" customHeight="1" thickBot="1">
      <c r="A193" s="142" t="s">
        <v>319</v>
      </c>
      <c r="B193" s="146">
        <v>1696968579.18558</v>
      </c>
      <c r="C193" s="145"/>
      <c r="D193" s="146"/>
      <c r="E193" s="146"/>
      <c r="F193" s="146"/>
      <c r="G193" s="822"/>
      <c r="H193" s="823"/>
      <c r="I193" s="292"/>
      <c r="J193" s="263"/>
    </row>
    <row r="194" spans="1:10" s="148" customFormat="1" ht="23.25" customHeight="1" thickTop="1">
      <c r="A194" s="29"/>
      <c r="B194" s="253"/>
      <c r="C194" s="253"/>
      <c r="D194" s="290"/>
      <c r="E194" s="290"/>
      <c r="F194" s="290"/>
      <c r="G194" s="290"/>
      <c r="H194" s="299"/>
      <c r="I194" s="292"/>
      <c r="J194" s="263"/>
    </row>
    <row r="195" spans="1:10" s="54" customFormat="1" ht="45">
      <c r="A195" s="701" t="s">
        <v>435</v>
      </c>
      <c r="B195" s="701"/>
      <c r="C195" s="701"/>
      <c r="D195" s="701"/>
      <c r="E195" s="701"/>
      <c r="F195" s="701"/>
      <c r="G195" s="701"/>
      <c r="H195" s="701"/>
      <c r="I195" s="701"/>
      <c r="J195" s="701"/>
    </row>
    <row r="196" spans="1:10" s="55" customFormat="1" ht="30">
      <c r="A196" s="213"/>
      <c r="B196" s="213"/>
      <c r="C196" s="213"/>
      <c r="D196" s="213"/>
      <c r="E196" s="291" t="s">
        <v>230</v>
      </c>
      <c r="F196" s="213"/>
      <c r="G196" s="213"/>
      <c r="H196" s="214" t="s">
        <v>4</v>
      </c>
      <c r="I196" s="694">
        <v>44377</v>
      </c>
      <c r="J196" s="694"/>
    </row>
    <row r="197" spans="1:10" s="339" customFormat="1" ht="23.25" customHeight="1">
      <c r="A197" s="400"/>
      <c r="B197" s="401"/>
      <c r="C197" s="401"/>
      <c r="D197" s="353"/>
      <c r="E197" s="353"/>
      <c r="F197" s="353"/>
      <c r="G197" s="353"/>
      <c r="H197" s="352"/>
      <c r="I197" s="351"/>
      <c r="J197" s="335"/>
    </row>
    <row r="198" spans="1:10" s="339" customFormat="1" ht="23.25" customHeight="1" thickBot="1">
      <c r="A198" s="402" t="s">
        <v>206</v>
      </c>
      <c r="B198" s="402"/>
      <c r="C198" s="369"/>
      <c r="D198" s="369"/>
      <c r="E198" s="353"/>
      <c r="F198" s="403" t="s">
        <v>207</v>
      </c>
      <c r="G198" s="404"/>
      <c r="H198" s="404"/>
      <c r="I198" s="369"/>
      <c r="J198" s="335"/>
    </row>
    <row r="199" spans="1:10" s="339" customFormat="1" ht="23.25" customHeight="1" thickTop="1">
      <c r="A199" s="405" t="s">
        <v>153</v>
      </c>
      <c r="B199" s="535"/>
      <c r="C199" s="537" t="s">
        <v>208</v>
      </c>
      <c r="D199" s="406" t="s">
        <v>209</v>
      </c>
      <c r="E199" s="353"/>
      <c r="F199" s="407" t="s">
        <v>153</v>
      </c>
      <c r="G199" s="656"/>
      <c r="H199" s="657" t="s">
        <v>210</v>
      </c>
      <c r="I199" s="407" t="s">
        <v>211</v>
      </c>
      <c r="J199" s="335"/>
    </row>
    <row r="200" spans="1:10" s="339" customFormat="1">
      <c r="A200" s="384" t="s">
        <v>152</v>
      </c>
      <c r="B200" s="536"/>
      <c r="C200" s="477">
        <v>10943</v>
      </c>
      <c r="D200" s="538">
        <v>10911</v>
      </c>
      <c r="E200" s="353"/>
      <c r="F200" s="384" t="s">
        <v>212</v>
      </c>
      <c r="G200" s="536"/>
      <c r="H200" s="663">
        <v>10943</v>
      </c>
      <c r="I200" s="664">
        <v>1679023834.8099999</v>
      </c>
      <c r="J200" s="335"/>
    </row>
    <row r="201" spans="1:10" s="339" customFormat="1">
      <c r="A201" s="343" t="s">
        <v>69</v>
      </c>
      <c r="B201" s="410"/>
      <c r="C201" s="477">
        <v>11803</v>
      </c>
      <c r="D201" s="540">
        <v>11817</v>
      </c>
      <c r="E201" s="353"/>
      <c r="F201" s="343" t="s">
        <v>200</v>
      </c>
      <c r="G201" s="410"/>
      <c r="H201" s="663">
        <v>0</v>
      </c>
      <c r="I201" s="665">
        <v>1773550</v>
      </c>
      <c r="J201" s="335"/>
    </row>
    <row r="202" spans="1:10" s="339" customFormat="1">
      <c r="A202" s="343" t="s">
        <v>520</v>
      </c>
      <c r="B202" s="410"/>
      <c r="C202" s="478">
        <v>1679023834.8099999</v>
      </c>
      <c r="D202" s="539">
        <v>1672829153.04</v>
      </c>
      <c r="E202" s="685"/>
      <c r="F202" s="343" t="s">
        <v>428</v>
      </c>
      <c r="G202" s="410"/>
      <c r="H202" s="663">
        <v>-15</v>
      </c>
      <c r="I202" s="665">
        <v>-2877247.8699999996</v>
      </c>
      <c r="J202" s="335"/>
    </row>
    <row r="203" spans="1:10" s="339" customFormat="1">
      <c r="A203" s="368" t="s">
        <v>56</v>
      </c>
      <c r="B203" s="360"/>
      <c r="C203" s="478">
        <v>35367107.729999997</v>
      </c>
      <c r="D203" s="539">
        <v>46193767.450000003</v>
      </c>
      <c r="E203" s="353"/>
      <c r="F203" s="368" t="s">
        <v>560</v>
      </c>
      <c r="G203" s="360"/>
      <c r="H203" s="663">
        <v>-14</v>
      </c>
      <c r="I203" s="665">
        <v>-2667815.0499999998</v>
      </c>
      <c r="J203" s="335"/>
    </row>
    <row r="204" spans="1:10" s="339" customFormat="1">
      <c r="A204" s="343" t="s">
        <v>307</v>
      </c>
      <c r="B204" s="343"/>
      <c r="C204" s="651">
        <v>21884283.699999999</v>
      </c>
      <c r="D204" s="539">
        <v>37421703.079999998</v>
      </c>
      <c r="E204" s="353"/>
      <c r="F204" s="343" t="s">
        <v>376</v>
      </c>
      <c r="G204" s="343"/>
      <c r="H204" s="666">
        <v>0</v>
      </c>
      <c r="I204" s="665">
        <v>0</v>
      </c>
      <c r="J204" s="335"/>
    </row>
    <row r="205" spans="1:10" s="339" customFormat="1">
      <c r="A205" s="368" t="s">
        <v>521</v>
      </c>
      <c r="B205" s="360"/>
      <c r="C205" s="478">
        <v>12750000</v>
      </c>
      <c r="D205" s="539">
        <v>18000000</v>
      </c>
      <c r="E205" s="353"/>
      <c r="F205" s="368" t="s">
        <v>295</v>
      </c>
      <c r="G205" s="360"/>
      <c r="H205" s="663">
        <v>-165</v>
      </c>
      <c r="I205" s="665">
        <v>-34431318.129999995</v>
      </c>
      <c r="J205" s="335"/>
    </row>
    <row r="206" spans="1:10" s="339" customFormat="1">
      <c r="A206" s="368" t="s">
        <v>522</v>
      </c>
      <c r="B206" s="360"/>
      <c r="C206" s="478">
        <v>12750000</v>
      </c>
      <c r="D206" s="539">
        <v>18000000</v>
      </c>
      <c r="E206" s="353"/>
      <c r="F206" s="368" t="s">
        <v>377</v>
      </c>
      <c r="G206" s="360"/>
      <c r="H206" s="663">
        <v>148</v>
      </c>
      <c r="I206" s="665">
        <v>29440772.000000004</v>
      </c>
      <c r="J206" s="335"/>
    </row>
    <row r="207" spans="1:10" s="339" customFormat="1">
      <c r="A207" s="369" t="s">
        <v>523</v>
      </c>
      <c r="B207" s="360"/>
      <c r="C207" s="630">
        <v>0</v>
      </c>
      <c r="D207" s="478">
        <v>0</v>
      </c>
      <c r="E207" s="353"/>
      <c r="F207" s="368" t="s">
        <v>296</v>
      </c>
      <c r="G207" s="378"/>
      <c r="H207" s="662">
        <v>0</v>
      </c>
      <c r="I207" s="663">
        <v>-100437.76999998093</v>
      </c>
      <c r="J207" s="335"/>
    </row>
    <row r="208" spans="1:10" s="339" customFormat="1" ht="16.2" thickBot="1">
      <c r="A208" s="368" t="s">
        <v>524</v>
      </c>
      <c r="B208" s="360"/>
      <c r="C208" s="652">
        <v>1.969908749025584E-2</v>
      </c>
      <c r="D208" s="479">
        <v>1.9645764055495295E-2</v>
      </c>
      <c r="E208" s="353"/>
      <c r="F208" s="659" t="s">
        <v>297</v>
      </c>
      <c r="G208" s="417"/>
      <c r="H208" s="660">
        <v>10911</v>
      </c>
      <c r="I208" s="661">
        <v>1672829153.0400002</v>
      </c>
      <c r="J208" s="335"/>
    </row>
    <row r="209" spans="1:10" s="339" customFormat="1" ht="15.6" thickTop="1">
      <c r="A209" s="368" t="s">
        <v>229</v>
      </c>
      <c r="B209" s="369"/>
      <c r="C209" s="653">
        <v>7.1248190005604815E-3</v>
      </c>
      <c r="D209" s="650">
        <v>9.7038953066279736E-3</v>
      </c>
      <c r="E209" s="353"/>
      <c r="F209" s="658"/>
      <c r="G209" s="353"/>
      <c r="H209" s="353"/>
      <c r="I209" s="658"/>
      <c r="J209" s="335"/>
    </row>
    <row r="210" spans="1:10" s="339" customFormat="1" ht="13.95" customHeight="1">
      <c r="A210" s="368" t="s">
        <v>543</v>
      </c>
      <c r="B210" s="360"/>
      <c r="C210" s="542">
        <v>978660000</v>
      </c>
      <c r="D210" s="478">
        <v>1381637000</v>
      </c>
      <c r="E210" s="411"/>
      <c r="F210" s="353"/>
      <c r="G210" s="353"/>
      <c r="H210" s="352"/>
      <c r="I210" s="351"/>
      <c r="J210" s="335"/>
    </row>
    <row r="211" spans="1:10" s="339" customFormat="1">
      <c r="A211" s="368" t="s">
        <v>525</v>
      </c>
      <c r="B211" s="360"/>
      <c r="C211" s="543">
        <v>0.57632000000000005</v>
      </c>
      <c r="D211" s="479">
        <v>0.81218999999999997</v>
      </c>
      <c r="E211" s="411"/>
      <c r="H211" s="352"/>
      <c r="I211" s="351"/>
      <c r="J211" s="335"/>
    </row>
    <row r="212" spans="1:10" s="339" customFormat="1" ht="16.2" thickBot="1">
      <c r="A212" s="368" t="s">
        <v>619</v>
      </c>
      <c r="B212" s="360"/>
      <c r="C212" s="543">
        <v>0.57632000000000005</v>
      </c>
      <c r="D212" s="479">
        <v>0.81218999999999997</v>
      </c>
      <c r="E212" s="353"/>
      <c r="F212" s="402" t="s">
        <v>298</v>
      </c>
      <c r="G212" s="402"/>
      <c r="H212" s="352"/>
      <c r="I212" s="351"/>
      <c r="J212" s="335"/>
    </row>
    <row r="213" spans="1:10" s="339" customFormat="1" ht="15.6" thickTop="1">
      <c r="A213" s="368" t="s">
        <v>439</v>
      </c>
      <c r="B213" s="360"/>
      <c r="C213" s="542">
        <v>710976280.27975607</v>
      </c>
      <c r="D213" s="478">
        <v>315331579.18558002</v>
      </c>
      <c r="E213" s="411"/>
      <c r="F213" s="369" t="s">
        <v>299</v>
      </c>
      <c r="G213" s="412" t="s">
        <v>300</v>
      </c>
      <c r="H213" s="352"/>
      <c r="I213" s="351"/>
      <c r="J213" s="335"/>
    </row>
    <row r="214" spans="1:10" s="339" customFormat="1">
      <c r="A214" s="368" t="s">
        <v>440</v>
      </c>
      <c r="B214" s="360"/>
      <c r="C214" s="543">
        <v>0.42368</v>
      </c>
      <c r="D214" s="479">
        <v>0.18781</v>
      </c>
      <c r="E214" s="411"/>
      <c r="F214" s="369" t="s">
        <v>301</v>
      </c>
      <c r="G214" s="413" t="s">
        <v>300</v>
      </c>
      <c r="H214" s="352"/>
      <c r="I214" s="351"/>
      <c r="J214" s="335"/>
    </row>
    <row r="215" spans="1:10" s="339" customFormat="1">
      <c r="A215" s="368" t="s">
        <v>526</v>
      </c>
      <c r="B215" s="360"/>
      <c r="C215" s="542">
        <v>83951191.740500003</v>
      </c>
      <c r="D215" s="478">
        <v>83641457.65200001</v>
      </c>
      <c r="E215" s="353"/>
      <c r="F215" s="414" t="s">
        <v>302</v>
      </c>
      <c r="G215" s="413" t="s">
        <v>300</v>
      </c>
      <c r="H215" s="352"/>
      <c r="I215" s="351"/>
      <c r="J215" s="335"/>
    </row>
    <row r="216" spans="1:10" s="339" customFormat="1">
      <c r="A216" s="368" t="s">
        <v>544</v>
      </c>
      <c r="B216" s="360"/>
      <c r="C216" s="543">
        <v>0.05</v>
      </c>
      <c r="D216" s="479">
        <v>5.000000000000001E-2</v>
      </c>
      <c r="E216" s="411"/>
      <c r="F216" s="369" t="s">
        <v>303</v>
      </c>
      <c r="G216" s="413" t="s">
        <v>300</v>
      </c>
      <c r="H216" s="352"/>
      <c r="I216" s="351"/>
      <c r="J216" s="335"/>
    </row>
    <row r="217" spans="1:10" s="339" customFormat="1">
      <c r="A217" s="368" t="s">
        <v>529</v>
      </c>
      <c r="B217" s="360"/>
      <c r="C217" s="542">
        <v>83951191.740500003</v>
      </c>
      <c r="D217" s="478">
        <v>83641457.65200001</v>
      </c>
      <c r="E217" s="353"/>
      <c r="F217" s="414" t="s">
        <v>109</v>
      </c>
      <c r="G217" s="415">
        <v>100</v>
      </c>
      <c r="H217" s="352"/>
      <c r="I217" s="351"/>
      <c r="J217" s="335"/>
    </row>
    <row r="218" spans="1:10" s="339" customFormat="1">
      <c r="A218" s="368" t="s">
        <v>530</v>
      </c>
      <c r="B218" s="360"/>
      <c r="C218" s="542">
        <v>0</v>
      </c>
      <c r="D218" s="478">
        <v>0</v>
      </c>
      <c r="E218" s="353"/>
      <c r="F218" s="369" t="s">
        <v>304</v>
      </c>
      <c r="G218" s="415">
        <v>100</v>
      </c>
      <c r="H218" s="352"/>
      <c r="I218" s="351"/>
      <c r="J218" s="335"/>
    </row>
    <row r="219" spans="1:10" s="339" customFormat="1">
      <c r="A219" s="368" t="s">
        <v>751</v>
      </c>
      <c r="B219" s="378"/>
      <c r="C219" s="544">
        <v>19079885.029999997</v>
      </c>
      <c r="D219" s="478">
        <v>20174205.110000007</v>
      </c>
      <c r="E219" s="353"/>
      <c r="F219" s="369" t="s">
        <v>305</v>
      </c>
      <c r="G219" s="415">
        <v>100</v>
      </c>
      <c r="H219" s="352"/>
      <c r="I219" s="351"/>
      <c r="J219" s="335"/>
    </row>
    <row r="220" spans="1:10" s="339" customFormat="1" ht="23.25" customHeight="1" thickBot="1">
      <c r="A220" s="416"/>
      <c r="B220" s="417"/>
      <c r="C220" s="418"/>
      <c r="D220" s="480"/>
      <c r="E220" s="353"/>
      <c r="F220" s="419" t="s">
        <v>306</v>
      </c>
      <c r="G220" s="420">
        <v>1.0998529626629514E-2</v>
      </c>
      <c r="H220" s="352"/>
      <c r="I220" s="351"/>
      <c r="J220" s="335"/>
    </row>
    <row r="221" spans="1:10" s="339" customFormat="1" ht="23.25" customHeight="1" thickTop="1">
      <c r="E221" s="353"/>
      <c r="F221" s="353"/>
      <c r="G221" s="353"/>
      <c r="H221" s="352"/>
      <c r="I221" s="351"/>
      <c r="J221" s="335"/>
    </row>
    <row r="222" spans="1:10" s="339" customFormat="1" ht="23.25" customHeight="1" thickBot="1">
      <c r="A222" s="210" t="s">
        <v>443</v>
      </c>
      <c r="B222" s="108"/>
      <c r="C222" s="108"/>
      <c r="E222" s="353"/>
      <c r="I222" s="351"/>
      <c r="J222" s="335"/>
    </row>
    <row r="223" spans="1:10" s="339" customFormat="1" ht="28.5" customHeight="1" thickTop="1">
      <c r="A223" s="393"/>
      <c r="B223" s="423" t="s">
        <v>444</v>
      </c>
      <c r="C223" s="424" t="s">
        <v>209</v>
      </c>
      <c r="E223" s="353"/>
      <c r="I223" s="337"/>
      <c r="J223" s="335"/>
    </row>
    <row r="224" spans="1:10" s="339" customFormat="1">
      <c r="A224" s="545" t="s">
        <v>618</v>
      </c>
      <c r="B224" s="548">
        <v>850000000</v>
      </c>
      <c r="C224" s="471">
        <v>1200000000</v>
      </c>
      <c r="E224" s="353"/>
      <c r="I224" s="337"/>
      <c r="J224" s="335"/>
    </row>
    <row r="225" spans="1:10" s="339" customFormat="1">
      <c r="A225" s="546" t="s">
        <v>445</v>
      </c>
      <c r="B225" s="633">
        <v>0</v>
      </c>
      <c r="C225" s="472">
        <v>0</v>
      </c>
      <c r="E225" s="353"/>
      <c r="G225" s="631"/>
      <c r="I225" s="337"/>
      <c r="J225" s="335"/>
    </row>
    <row r="226" spans="1:10" s="339" customFormat="1">
      <c r="A226" s="546" t="s">
        <v>543</v>
      </c>
      <c r="B226" s="633">
        <v>978660000</v>
      </c>
      <c r="C226" s="472">
        <v>1381637000</v>
      </c>
      <c r="E226" s="353"/>
      <c r="I226" s="337"/>
      <c r="J226" s="335"/>
    </row>
    <row r="227" spans="1:10" s="339" customFormat="1">
      <c r="A227" s="547" t="s">
        <v>163</v>
      </c>
      <c r="B227" s="472">
        <v>0</v>
      </c>
      <c r="C227" s="632">
        <v>0</v>
      </c>
      <c r="E227" s="353"/>
      <c r="I227" s="337"/>
      <c r="J227" s="335"/>
    </row>
    <row r="228" spans="1:10" s="339" customFormat="1" ht="23.25" customHeight="1" thickBot="1">
      <c r="A228" s="430" t="s">
        <v>319</v>
      </c>
      <c r="B228" s="437"/>
      <c r="C228" s="438"/>
      <c r="E228" s="353"/>
      <c r="I228" s="337"/>
      <c r="J228" s="335"/>
    </row>
    <row r="229" spans="1:10" s="339" customFormat="1" ht="23.25" customHeight="1" thickTop="1">
      <c r="E229" s="353"/>
      <c r="F229" s="403"/>
      <c r="G229" s="468"/>
      <c r="H229" s="421"/>
      <c r="I229" s="337"/>
      <c r="J229" s="335"/>
    </row>
    <row r="230" spans="1:10" s="339" customFormat="1" ht="23.25" customHeight="1" thickBot="1">
      <c r="A230" s="210" t="s">
        <v>623</v>
      </c>
      <c r="B230" s="108"/>
      <c r="C230" s="108"/>
      <c r="E230" s="353"/>
      <c r="F230" s="403"/>
      <c r="G230" s="468"/>
      <c r="H230" s="421"/>
      <c r="I230" s="337"/>
      <c r="J230" s="335"/>
    </row>
    <row r="231" spans="1:10" s="339" customFormat="1" ht="23.25" customHeight="1" thickTop="1">
      <c r="A231" s="393"/>
      <c r="B231" s="423" t="s">
        <v>444</v>
      </c>
      <c r="C231" s="424" t="s">
        <v>209</v>
      </c>
      <c r="E231" s="353"/>
      <c r="F231" s="403"/>
      <c r="G231" s="468"/>
      <c r="H231" s="421"/>
      <c r="I231" s="337"/>
      <c r="J231" s="335"/>
    </row>
    <row r="232" spans="1:10" s="339" customFormat="1" ht="23.25" customHeight="1">
      <c r="A232" s="545" t="s">
        <v>699</v>
      </c>
      <c r="B232" s="549">
        <v>710076934.27975607</v>
      </c>
      <c r="C232" s="472">
        <v>713058579.18395603</v>
      </c>
      <c r="E232" s="353"/>
      <c r="F232" s="403"/>
      <c r="G232" s="468"/>
      <c r="H232" s="421"/>
      <c r="I232" s="337"/>
      <c r="J232" s="335"/>
    </row>
    <row r="233" spans="1:10" s="339" customFormat="1" ht="23.25" customHeight="1">
      <c r="A233" s="546" t="s">
        <v>731</v>
      </c>
      <c r="B233" s="681">
        <v>710976280.27975607</v>
      </c>
      <c r="C233" s="472">
        <v>315331579.18558002</v>
      </c>
      <c r="E233" s="353"/>
      <c r="F233" s="403"/>
      <c r="G233" s="468"/>
      <c r="H233" s="421"/>
      <c r="I233" s="337"/>
      <c r="J233" s="335"/>
    </row>
    <row r="234" spans="1:10" s="339" customFormat="1" ht="23.25" customHeight="1" thickBot="1">
      <c r="A234" s="682" t="s">
        <v>700</v>
      </c>
      <c r="B234" s="683">
        <v>713058579.18395603</v>
      </c>
      <c r="C234" s="684">
        <v>309221664.84051961</v>
      </c>
      <c r="E234" s="353"/>
      <c r="F234" s="403"/>
      <c r="G234" s="468"/>
      <c r="H234" s="421"/>
      <c r="I234" s="337"/>
      <c r="J234" s="335"/>
    </row>
    <row r="235" spans="1:10" s="339" customFormat="1" ht="23.25" customHeight="1" thickTop="1">
      <c r="D235" s="353"/>
      <c r="E235" s="353"/>
      <c r="F235" s="353"/>
      <c r="G235" s="353"/>
      <c r="H235" s="352"/>
      <c r="I235" s="351"/>
      <c r="J235" s="335"/>
    </row>
    <row r="236" spans="1:10" s="148" customFormat="1" ht="16.2" thickBot="1">
      <c r="A236" s="210" t="s">
        <v>218</v>
      </c>
      <c r="B236" s="108"/>
      <c r="C236" s="108"/>
      <c r="D236" s="109"/>
      <c r="E236" s="290"/>
    </row>
    <row r="237" spans="1:10" s="339" customFormat="1" ht="30.75" customHeight="1" thickTop="1">
      <c r="A237" s="422" t="s">
        <v>153</v>
      </c>
      <c r="B237" s="423" t="s">
        <v>219</v>
      </c>
      <c r="C237" s="424" t="s">
        <v>220</v>
      </c>
      <c r="D237" s="425" t="s">
        <v>221</v>
      </c>
      <c r="E237" s="353"/>
    </row>
    <row r="238" spans="1:10" s="339" customFormat="1">
      <c r="A238" s="426" t="s">
        <v>334</v>
      </c>
      <c r="B238" s="427">
        <v>2.0666394961526328E-2</v>
      </c>
      <c r="C238" s="427">
        <v>1.9394048438048237E-2</v>
      </c>
      <c r="D238" s="428">
        <v>0.20944098174715409</v>
      </c>
      <c r="E238" s="353"/>
      <c r="F238" s="352"/>
    </row>
    <row r="239" spans="1:10" s="339" customFormat="1">
      <c r="A239" s="426" t="s">
        <v>335</v>
      </c>
      <c r="B239" s="427">
        <v>1.1492709886368977E-2</v>
      </c>
      <c r="C239" s="427">
        <v>1.9127101329066632E-2</v>
      </c>
      <c r="D239" s="429">
        <v>0.2068545763993529</v>
      </c>
      <c r="E239" s="353"/>
    </row>
    <row r="240" spans="1:10" s="339" customFormat="1" ht="16.2" thickBot="1">
      <c r="A240" s="430"/>
      <c r="B240" s="431"/>
      <c r="C240" s="432"/>
      <c r="D240" s="433"/>
      <c r="E240" s="353"/>
    </row>
    <row r="241" spans="1:10" s="339" customFormat="1" ht="15.6" thickTop="1">
      <c r="A241" s="795" t="s">
        <v>235</v>
      </c>
      <c r="B241" s="795"/>
      <c r="C241" s="795"/>
      <c r="D241" s="795"/>
      <c r="E241" s="353"/>
    </row>
    <row r="242" spans="1:10" s="339" customFormat="1">
      <c r="A242" s="796"/>
      <c r="B242" s="796"/>
      <c r="C242" s="796"/>
      <c r="D242" s="796"/>
      <c r="E242" s="353"/>
    </row>
    <row r="243" spans="1:10" s="339" customFormat="1" ht="16.2" thickBot="1">
      <c r="A243" s="434" t="s">
        <v>222</v>
      </c>
      <c r="B243" s="435"/>
      <c r="C243" s="436"/>
      <c r="D243" s="436"/>
      <c r="E243" s="353"/>
      <c r="F243" s="353"/>
      <c r="G243" s="353"/>
      <c r="H243" s="352"/>
      <c r="I243" s="351"/>
      <c r="J243" s="335"/>
    </row>
    <row r="244" spans="1:10" s="339" customFormat="1" ht="30.75" customHeight="1" thickTop="1">
      <c r="A244" s="422" t="s">
        <v>153</v>
      </c>
      <c r="B244" s="423" t="s">
        <v>219</v>
      </c>
      <c r="C244" s="424" t="s">
        <v>220</v>
      </c>
      <c r="D244" s="425" t="s">
        <v>221</v>
      </c>
      <c r="E244" s="353"/>
      <c r="F244" s="353"/>
      <c r="G244" s="353"/>
      <c r="H244" s="352"/>
      <c r="I244" s="351"/>
      <c r="J244" s="335"/>
    </row>
    <row r="245" spans="1:10" s="339" customFormat="1">
      <c r="A245" s="426" t="s">
        <v>223</v>
      </c>
      <c r="B245" s="427">
        <v>0</v>
      </c>
      <c r="C245" s="427">
        <v>0</v>
      </c>
      <c r="D245" s="428">
        <v>0</v>
      </c>
      <c r="E245" s="353"/>
      <c r="G245" s="353"/>
      <c r="H245" s="352"/>
      <c r="I245" s="351"/>
      <c r="J245" s="335"/>
    </row>
    <row r="246" spans="1:10" s="339" customFormat="1">
      <c r="A246" s="426" t="s">
        <v>58</v>
      </c>
      <c r="B246" s="427">
        <v>0</v>
      </c>
      <c r="C246" s="427">
        <v>0</v>
      </c>
      <c r="D246" s="429">
        <v>0</v>
      </c>
      <c r="E246" s="353"/>
      <c r="F246" s="353"/>
      <c r="G246" s="353"/>
      <c r="H246" s="352"/>
      <c r="I246" s="351"/>
      <c r="J246" s="335"/>
    </row>
    <row r="247" spans="1:10" s="339" customFormat="1" ht="16.2" thickBot="1">
      <c r="A247" s="430"/>
      <c r="B247" s="431"/>
      <c r="C247" s="432"/>
      <c r="D247" s="433"/>
      <c r="E247" s="353"/>
      <c r="F247" s="353"/>
      <c r="G247" s="353"/>
      <c r="H247" s="352"/>
      <c r="I247" s="351"/>
      <c r="J247" s="335"/>
    </row>
    <row r="248" spans="1:10" s="339" customFormat="1" ht="15.6" thickTop="1">
      <c r="D248" s="353"/>
      <c r="E248" s="353"/>
      <c r="F248" s="353"/>
      <c r="G248" s="353"/>
      <c r="H248" s="352"/>
      <c r="I248" s="351"/>
      <c r="J248" s="335"/>
    </row>
    <row r="249" spans="1:10" s="339" customFormat="1" ht="16.2" thickBot="1">
      <c r="A249" s="439" t="s">
        <v>537</v>
      </c>
      <c r="B249" s="369"/>
      <c r="C249" s="369"/>
      <c r="D249" s="440"/>
      <c r="E249" s="369"/>
      <c r="F249" s="353"/>
      <c r="G249" s="353"/>
      <c r="H249" s="352"/>
      <c r="I249" s="351"/>
      <c r="J249" s="335"/>
    </row>
    <row r="250" spans="1:10" s="339" customFormat="1" ht="30.75" customHeight="1" thickTop="1">
      <c r="A250" s="422" t="s">
        <v>153</v>
      </c>
      <c r="B250" s="423" t="s">
        <v>219</v>
      </c>
      <c r="C250" s="424" t="s">
        <v>220</v>
      </c>
      <c r="D250" s="425" t="s">
        <v>221</v>
      </c>
      <c r="F250" s="353"/>
      <c r="G250" s="353"/>
      <c r="H250" s="352"/>
      <c r="I250" s="351"/>
      <c r="J250" s="335"/>
    </row>
    <row r="251" spans="1:10" s="339" customFormat="1">
      <c r="A251" s="426" t="s">
        <v>536</v>
      </c>
      <c r="B251" s="427">
        <v>1.5162601663055542E-2</v>
      </c>
      <c r="C251" s="427">
        <v>1.4914047322573379E-2</v>
      </c>
      <c r="D251" s="428">
        <v>0.1649941600369903</v>
      </c>
      <c r="G251" s="353"/>
      <c r="H251" s="352"/>
      <c r="I251" s="351"/>
      <c r="J251" s="335"/>
    </row>
    <row r="252" spans="1:10" s="339" customFormat="1">
      <c r="A252" s="426" t="s">
        <v>538</v>
      </c>
      <c r="B252" s="427">
        <v>7.2962513135657351E-3</v>
      </c>
      <c r="C252" s="427">
        <v>1.4673673223497706E-2</v>
      </c>
      <c r="D252" s="429">
        <v>0.16254584533578365</v>
      </c>
      <c r="F252" s="353"/>
      <c r="G252" s="353"/>
      <c r="H252" s="352"/>
      <c r="I252" s="351"/>
      <c r="J252" s="335"/>
    </row>
    <row r="253" spans="1:10" s="339" customFormat="1" ht="16.2" thickBot="1">
      <c r="A253" s="430"/>
      <c r="B253" s="431"/>
      <c r="C253" s="432"/>
      <c r="D253" s="433"/>
      <c r="F253" s="353"/>
      <c r="G253" s="353"/>
      <c r="H253" s="352"/>
      <c r="I253" s="351"/>
      <c r="J253" s="335"/>
    </row>
    <row r="254" spans="1:10" s="339" customFormat="1" ht="15.75" customHeight="1" thickTop="1">
      <c r="A254" s="441" t="s">
        <v>108</v>
      </c>
      <c r="B254" s="441"/>
      <c r="C254" s="441"/>
      <c r="D254" s="441"/>
      <c r="F254" s="353"/>
      <c r="G254" s="353"/>
      <c r="H254" s="352"/>
      <c r="I254" s="351"/>
      <c r="J254" s="335"/>
    </row>
    <row r="255" spans="1:10" s="148" customFormat="1">
      <c r="A255" s="293"/>
      <c r="B255" s="293"/>
      <c r="C255" s="293"/>
      <c r="D255" s="293"/>
      <c r="E255" s="293"/>
      <c r="F255" s="290"/>
      <c r="G255" s="290"/>
      <c r="H255" s="299"/>
      <c r="I255" s="292"/>
      <c r="J255" s="263"/>
    </row>
    <row r="256" spans="1:10" s="54" customFormat="1" ht="45">
      <c r="A256" s="701" t="s">
        <v>435</v>
      </c>
      <c r="B256" s="701"/>
      <c r="C256" s="701"/>
      <c r="D256" s="701"/>
      <c r="E256" s="701"/>
      <c r="F256" s="701"/>
      <c r="G256" s="701"/>
      <c r="H256" s="701"/>
      <c r="I256" s="701"/>
      <c r="J256" s="701"/>
    </row>
    <row r="257" spans="1:10" s="55" customFormat="1" ht="30">
      <c r="A257" s="213"/>
      <c r="B257" s="213"/>
      <c r="C257" s="213"/>
      <c r="D257" s="213"/>
      <c r="E257" s="291" t="s">
        <v>230</v>
      </c>
      <c r="F257" s="213"/>
      <c r="G257" s="213"/>
      <c r="H257" s="214" t="s">
        <v>4</v>
      </c>
      <c r="I257" s="694">
        <v>44377</v>
      </c>
      <c r="J257" s="694"/>
    </row>
    <row r="258" spans="1:10" s="148" customFormat="1">
      <c r="F258" s="290"/>
      <c r="G258" s="290"/>
      <c r="H258" s="299"/>
      <c r="I258" s="292"/>
      <c r="J258" s="263"/>
    </row>
    <row r="259" spans="1:10" s="148" customFormat="1" ht="23.25" customHeight="1" thickBot="1">
      <c r="A259" s="42" t="s">
        <v>371</v>
      </c>
      <c r="B259" s="93"/>
      <c r="C259" s="94"/>
      <c r="D259" s="94"/>
      <c r="E259" s="75"/>
      <c r="F259" s="75"/>
      <c r="G259" s="95"/>
      <c r="H259" s="96"/>
      <c r="I259" s="292"/>
      <c r="J259" s="263"/>
    </row>
    <row r="260" spans="1:10" s="148" customFormat="1" ht="13.8" thickTop="1">
      <c r="A260" s="755"/>
      <c r="B260" s="799" t="s">
        <v>320</v>
      </c>
      <c r="C260" s="751" t="s">
        <v>47</v>
      </c>
      <c r="D260" s="749" t="s">
        <v>186</v>
      </c>
      <c r="E260" s="753" t="s">
        <v>269</v>
      </c>
      <c r="F260" s="753" t="s">
        <v>321</v>
      </c>
      <c r="G260" s="753" t="s">
        <v>322</v>
      </c>
      <c r="H260" s="801" t="s">
        <v>313</v>
      </c>
      <c r="I260" s="292"/>
      <c r="J260" s="263"/>
    </row>
    <row r="261" spans="1:10" s="148" customFormat="1" ht="13.2">
      <c r="A261" s="756"/>
      <c r="B261" s="800"/>
      <c r="C261" s="752"/>
      <c r="D261" s="750" t="s">
        <v>323</v>
      </c>
      <c r="E261" s="754"/>
      <c r="F261" s="754"/>
      <c r="G261" s="754"/>
      <c r="H261" s="802"/>
      <c r="I261" s="292"/>
      <c r="J261" s="263"/>
    </row>
    <row r="262" spans="1:10" s="33" customFormat="1" ht="20.25" customHeight="1">
      <c r="A262" s="37" t="s">
        <v>215</v>
      </c>
      <c r="B262" s="97">
        <v>32.799999999999997</v>
      </c>
      <c r="C262" s="97">
        <v>249.1</v>
      </c>
      <c r="D262" s="98">
        <v>153315.79999999999</v>
      </c>
      <c r="E262" s="99">
        <v>0.61699999999999999</v>
      </c>
      <c r="F262" s="99">
        <v>0.54969999999999997</v>
      </c>
      <c r="G262" s="688">
        <v>0.49109999999999998</v>
      </c>
      <c r="H262" s="187">
        <v>347.86</v>
      </c>
    </row>
    <row r="263" spans="1:10" s="33" customFormat="1" ht="21" customHeight="1">
      <c r="A263" s="37" t="s">
        <v>216</v>
      </c>
      <c r="B263" s="97">
        <v>6</v>
      </c>
      <c r="C263" s="258">
        <v>0</v>
      </c>
      <c r="D263" s="259">
        <v>0</v>
      </c>
      <c r="E263" s="260">
        <v>2.0299999999999999E-2</v>
      </c>
      <c r="F263" s="260">
        <v>0</v>
      </c>
      <c r="G263" s="260">
        <v>0</v>
      </c>
      <c r="H263" s="261">
        <v>0</v>
      </c>
    </row>
    <row r="264" spans="1:10" s="37" customFormat="1" ht="20.25" customHeight="1">
      <c r="A264" s="37" t="s">
        <v>217</v>
      </c>
      <c r="B264" s="97">
        <v>89.65</v>
      </c>
      <c r="C264" s="97">
        <v>419.48</v>
      </c>
      <c r="D264" s="100">
        <v>980910.58</v>
      </c>
      <c r="E264" s="99">
        <v>0.9</v>
      </c>
      <c r="F264" s="99">
        <v>0.89424999999999999</v>
      </c>
      <c r="G264" s="99">
        <v>0.89424999999999999</v>
      </c>
      <c r="H264" s="101">
        <v>1875.54</v>
      </c>
    </row>
    <row r="265" spans="1:10" s="37" customFormat="1" ht="15.6" thickBot="1">
      <c r="A265" s="102"/>
      <c r="B265" s="103"/>
      <c r="C265" s="103"/>
      <c r="D265" s="104"/>
      <c r="E265" s="104"/>
      <c r="F265" s="105"/>
      <c r="G265" s="103"/>
      <c r="H265" s="105"/>
    </row>
    <row r="266" spans="1:10" s="37" customFormat="1" ht="15" customHeight="1" thickTop="1">
      <c r="A266" s="80" t="s">
        <v>167</v>
      </c>
      <c r="B266" s="171"/>
      <c r="C266" s="171"/>
      <c r="D266" s="33"/>
      <c r="E266" s="194"/>
      <c r="F266" s="33"/>
      <c r="G266" s="33"/>
      <c r="H266" s="33"/>
    </row>
    <row r="267" spans="1:10" s="37" customFormat="1" ht="15" customHeight="1"/>
    <row r="268" spans="1:10" s="37" customFormat="1" ht="15" customHeight="1" thickBot="1">
      <c r="A268" s="42" t="s">
        <v>308</v>
      </c>
      <c r="B268" s="42"/>
      <c r="C268" s="67"/>
      <c r="D268" s="67"/>
      <c r="E268" s="67"/>
      <c r="F268" s="67"/>
    </row>
    <row r="269" spans="1:10" s="37" customFormat="1" ht="30.6" customHeight="1" thickTop="1">
      <c r="A269" s="1" t="s">
        <v>309</v>
      </c>
      <c r="B269" s="14" t="s">
        <v>310</v>
      </c>
      <c r="C269" s="14" t="s">
        <v>311</v>
      </c>
      <c r="D269" s="14" t="s">
        <v>542</v>
      </c>
      <c r="E269" s="14" t="s">
        <v>312</v>
      </c>
      <c r="F269" s="1" t="s">
        <v>313</v>
      </c>
    </row>
    <row r="270" spans="1:10" s="37" customFormat="1" ht="15" customHeight="1">
      <c r="A270" s="37" t="s">
        <v>314</v>
      </c>
      <c r="B270" s="78">
        <v>10883</v>
      </c>
      <c r="C270" s="85">
        <v>0.99743378242140956</v>
      </c>
      <c r="D270" s="78">
        <v>1668518592.1600001</v>
      </c>
      <c r="E270" s="85">
        <v>0.99742319120146472</v>
      </c>
      <c r="F270" s="79">
        <v>0</v>
      </c>
    </row>
    <row r="271" spans="1:10" s="37" customFormat="1" ht="15" customHeight="1">
      <c r="A271" s="37" t="s">
        <v>362</v>
      </c>
      <c r="B271" s="78">
        <v>18</v>
      </c>
      <c r="C271" s="86">
        <v>1.6497113005224085E-3</v>
      </c>
      <c r="D271" s="78">
        <v>3309919.09</v>
      </c>
      <c r="E271" s="86">
        <v>1.9786354655434765E-3</v>
      </c>
      <c r="F271" s="81">
        <v>1083.78</v>
      </c>
    </row>
    <row r="272" spans="1:10" s="37" customFormat="1" ht="15" customHeight="1">
      <c r="A272" s="37" t="s">
        <v>315</v>
      </c>
      <c r="B272" s="78">
        <v>9</v>
      </c>
      <c r="C272" s="86">
        <v>8.2485565026120425E-4</v>
      </c>
      <c r="D272" s="78">
        <v>787894.78</v>
      </c>
      <c r="E272" s="86">
        <v>4.709953664832862E-4</v>
      </c>
      <c r="F272" s="81">
        <v>7100.65</v>
      </c>
    </row>
    <row r="273" spans="1:6" s="37" customFormat="1" ht="15" customHeight="1">
      <c r="A273" s="37" t="s">
        <v>316</v>
      </c>
      <c r="B273" s="78">
        <v>1</v>
      </c>
      <c r="C273" s="86">
        <v>9.1650627806800475E-5</v>
      </c>
      <c r="D273" s="78">
        <v>212747.01</v>
      </c>
      <c r="E273" s="86">
        <v>1.2717796650864137E-4</v>
      </c>
      <c r="F273" s="81">
        <v>1555.6</v>
      </c>
    </row>
    <row r="274" spans="1:6" s="37" customFormat="1" ht="15" customHeight="1">
      <c r="A274" s="37" t="s">
        <v>317</v>
      </c>
      <c r="B274" s="78">
        <v>0</v>
      </c>
      <c r="C274" s="86">
        <v>0</v>
      </c>
      <c r="D274" s="78">
        <v>0</v>
      </c>
      <c r="E274" s="86">
        <v>0</v>
      </c>
      <c r="F274" s="81">
        <v>0</v>
      </c>
    </row>
    <row r="275" spans="1:6" s="37" customFormat="1" ht="15" customHeight="1">
      <c r="A275" s="37" t="s">
        <v>145</v>
      </c>
      <c r="B275" s="78">
        <v>0</v>
      </c>
      <c r="C275" s="86">
        <v>0</v>
      </c>
      <c r="D275" s="78">
        <v>0</v>
      </c>
      <c r="E275" s="86">
        <v>0</v>
      </c>
      <c r="F275" s="81">
        <v>0</v>
      </c>
    </row>
    <row r="276" spans="1:6" s="37" customFormat="1" ht="15" customHeight="1">
      <c r="A276" s="37" t="s">
        <v>318</v>
      </c>
      <c r="B276" s="78">
        <v>0</v>
      </c>
      <c r="C276" s="86">
        <v>0</v>
      </c>
      <c r="D276" s="78">
        <v>0</v>
      </c>
      <c r="E276" s="86">
        <v>0</v>
      </c>
      <c r="F276" s="81">
        <v>0</v>
      </c>
    </row>
    <row r="277" spans="1:6" s="37" customFormat="1" ht="15" customHeight="1" thickBot="1">
      <c r="A277" s="63" t="s">
        <v>319</v>
      </c>
      <c r="B277" s="87">
        <v>10911</v>
      </c>
      <c r="C277" s="88">
        <v>1</v>
      </c>
      <c r="D277" s="89">
        <v>1672829153.04</v>
      </c>
      <c r="E277" s="88">
        <v>1.0000000000000002</v>
      </c>
      <c r="F277" s="90">
        <v>9740.0299999999988</v>
      </c>
    </row>
    <row r="278" spans="1:6" s="37" customFormat="1" ht="15" customHeight="1" thickTop="1">
      <c r="A278" s="67" t="s">
        <v>233</v>
      </c>
      <c r="B278" s="67"/>
      <c r="C278" s="67"/>
      <c r="D278" s="67"/>
      <c r="E278" s="67"/>
      <c r="F278" s="67"/>
    </row>
    <row r="279" spans="1:6" s="37" customFormat="1" ht="15" customHeight="1">
      <c r="A279" s="67"/>
      <c r="B279" s="67"/>
      <c r="C279" s="67"/>
      <c r="D279" s="67"/>
      <c r="E279" s="67"/>
      <c r="F279" s="67"/>
    </row>
    <row r="280" spans="1:6" s="37" customFormat="1" ht="15" customHeight="1" thickBot="1">
      <c r="A280" s="439" t="s">
        <v>533</v>
      </c>
      <c r="B280" s="369"/>
      <c r="C280" s="369"/>
      <c r="D280" s="67"/>
      <c r="E280" s="67"/>
      <c r="F280" s="67"/>
    </row>
    <row r="281" spans="1:6" s="37" customFormat="1" ht="30.6" customHeight="1" thickTop="1">
      <c r="A281" s="422" t="s">
        <v>153</v>
      </c>
      <c r="B281" s="423" t="s">
        <v>208</v>
      </c>
      <c r="C281" s="424" t="s">
        <v>209</v>
      </c>
      <c r="D281" s="67"/>
      <c r="E281" s="67"/>
      <c r="F281" s="67"/>
    </row>
    <row r="282" spans="1:6" s="37" customFormat="1" ht="15" customHeight="1">
      <c r="A282" s="426" t="s">
        <v>534</v>
      </c>
      <c r="B282" s="427"/>
      <c r="C282" s="473"/>
      <c r="D282" s="67"/>
      <c r="E282" s="67"/>
      <c r="F282" s="67"/>
    </row>
    <row r="283" spans="1:6" s="37" customFormat="1" ht="15" customHeight="1">
      <c r="A283" s="426" t="s">
        <v>535</v>
      </c>
      <c r="B283" s="427"/>
      <c r="C283" s="473"/>
      <c r="D283" s="67"/>
      <c r="E283" s="67"/>
      <c r="F283" s="67"/>
    </row>
    <row r="284" spans="1:6" s="37" customFormat="1" ht="15" customHeight="1" thickBot="1">
      <c r="A284" s="430"/>
      <c r="B284" s="431"/>
      <c r="C284" s="432"/>
      <c r="D284" s="67"/>
      <c r="E284" s="67"/>
      <c r="F284" s="67"/>
    </row>
    <row r="285" spans="1:6" s="37" customFormat="1" ht="15" customHeight="1" thickTop="1">
      <c r="A285" s="441"/>
      <c r="B285" s="441"/>
      <c r="C285" s="441"/>
    </row>
    <row r="286" spans="1:6" s="37" customFormat="1" ht="15.75" customHeight="1"/>
    <row r="287" spans="1:6" s="37" customFormat="1" ht="15.75" customHeight="1" thickBot="1">
      <c r="A287" s="42" t="s">
        <v>188</v>
      </c>
      <c r="B287" s="42"/>
      <c r="C287" s="67"/>
      <c r="D287" s="67"/>
      <c r="E287" s="91"/>
    </row>
    <row r="288" spans="1:6" s="343" customFormat="1" ht="30.6" customHeight="1" thickTop="1">
      <c r="A288" s="397"/>
      <c r="B288" s="394" t="s">
        <v>310</v>
      </c>
      <c r="C288" s="394" t="s">
        <v>542</v>
      </c>
      <c r="D288" s="394" t="s">
        <v>313</v>
      </c>
      <c r="E288" s="397" t="s">
        <v>336</v>
      </c>
    </row>
    <row r="289" spans="1:5" s="343" customFormat="1">
      <c r="A289" s="343" t="s">
        <v>192</v>
      </c>
      <c r="B289" s="408">
        <v>0</v>
      </c>
      <c r="C289" s="408">
        <v>0</v>
      </c>
      <c r="D289" s="408">
        <v>0</v>
      </c>
      <c r="E289" s="409">
        <v>0</v>
      </c>
    </row>
    <row r="290" spans="1:5" s="343" customFormat="1">
      <c r="A290" s="343" t="s">
        <v>189</v>
      </c>
      <c r="B290" s="408">
        <v>0</v>
      </c>
      <c r="C290" s="408">
        <v>0</v>
      </c>
      <c r="D290" s="408">
        <v>0</v>
      </c>
      <c r="E290" s="442">
        <v>0</v>
      </c>
    </row>
    <row r="291" spans="1:5" s="343" customFormat="1" ht="15" customHeight="1">
      <c r="A291" s="343" t="s">
        <v>190</v>
      </c>
      <c r="B291" s="408">
        <v>0</v>
      </c>
      <c r="C291" s="408" t="s">
        <v>423</v>
      </c>
      <c r="D291" s="408" t="s">
        <v>423</v>
      </c>
      <c r="E291" s="442" t="s">
        <v>423</v>
      </c>
    </row>
    <row r="292" spans="1:5" s="343" customFormat="1">
      <c r="A292" s="343" t="s">
        <v>191</v>
      </c>
      <c r="B292" s="408">
        <v>0</v>
      </c>
      <c r="C292" s="408">
        <v>0</v>
      </c>
      <c r="D292" s="408">
        <v>0</v>
      </c>
      <c r="E292" s="442">
        <v>0</v>
      </c>
    </row>
    <row r="293" spans="1:5" s="343" customFormat="1" ht="26.25" customHeight="1">
      <c r="A293" s="343" t="s">
        <v>55</v>
      </c>
      <c r="B293" s="408">
        <v>0</v>
      </c>
      <c r="C293" s="408">
        <v>0</v>
      </c>
      <c r="D293" s="408">
        <v>0</v>
      </c>
      <c r="E293" s="442">
        <v>0</v>
      </c>
    </row>
    <row r="294" spans="1:5" s="343" customFormat="1" ht="15.75" customHeight="1">
      <c r="A294" s="343" t="s">
        <v>193</v>
      </c>
      <c r="B294" s="408">
        <v>0</v>
      </c>
      <c r="C294" s="408">
        <v>0</v>
      </c>
      <c r="D294" s="408">
        <v>0</v>
      </c>
      <c r="E294" s="442">
        <v>0</v>
      </c>
    </row>
    <row r="295" spans="1:5" s="343" customFormat="1" ht="15.75" customHeight="1">
      <c r="A295" s="343" t="s">
        <v>188</v>
      </c>
      <c r="B295" s="408">
        <v>0</v>
      </c>
      <c r="C295" s="408">
        <v>0</v>
      </c>
      <c r="D295" s="408">
        <v>0</v>
      </c>
      <c r="E295" s="442">
        <v>0</v>
      </c>
    </row>
    <row r="296" spans="1:5" s="343" customFormat="1" ht="15.75" customHeight="1" thickBot="1">
      <c r="A296" s="416"/>
      <c r="B296" s="443"/>
      <c r="C296" s="443"/>
      <c r="D296" s="443"/>
      <c r="E296" s="444"/>
    </row>
    <row r="297" spans="1:5" s="343" customFormat="1" ht="37.5" customHeight="1" thickTop="1"/>
    <row r="298" spans="1:5" s="343" customFormat="1" ht="15.75" customHeight="1" thickBot="1">
      <c r="A298" s="382" t="s">
        <v>194</v>
      </c>
      <c r="B298" s="382"/>
      <c r="C298" s="369"/>
      <c r="D298" s="369"/>
    </row>
    <row r="299" spans="1:5" s="343" customFormat="1" ht="30.6" customHeight="1" thickTop="1">
      <c r="A299" s="397" t="s">
        <v>195</v>
      </c>
      <c r="B299" s="394" t="s">
        <v>310</v>
      </c>
      <c r="C299" s="394" t="s">
        <v>542</v>
      </c>
      <c r="D299" s="445" t="s">
        <v>372</v>
      </c>
    </row>
    <row r="300" spans="1:5" s="343" customFormat="1" ht="15.75" customHeight="1">
      <c r="A300" s="343" t="s">
        <v>196</v>
      </c>
      <c r="B300" s="408">
        <v>0</v>
      </c>
      <c r="C300" s="409">
        <v>0</v>
      </c>
      <c r="D300" s="409">
        <v>0</v>
      </c>
    </row>
    <row r="301" spans="1:5" s="343" customFormat="1" ht="15.75" customHeight="1">
      <c r="A301" s="343" t="s">
        <v>197</v>
      </c>
      <c r="B301" s="408">
        <v>0</v>
      </c>
      <c r="C301" s="446">
        <v>0</v>
      </c>
      <c r="D301" s="446">
        <v>0</v>
      </c>
    </row>
    <row r="302" spans="1:5" s="343" customFormat="1" ht="15.75" customHeight="1" thickBot="1">
      <c r="A302" s="416" t="s">
        <v>319</v>
      </c>
      <c r="B302" s="447">
        <v>0</v>
      </c>
      <c r="C302" s="447">
        <v>0</v>
      </c>
      <c r="D302" s="448">
        <v>0</v>
      </c>
      <c r="E302" s="667"/>
    </row>
    <row r="303" spans="1:5" s="343" customFormat="1" ht="15.6" customHeight="1" thickTop="1">
      <c r="A303" s="369"/>
      <c r="B303" s="369"/>
      <c r="C303" s="369"/>
      <c r="D303" s="369"/>
    </row>
    <row r="304" spans="1:5" s="343" customFormat="1" ht="15.75" customHeight="1">
      <c r="A304" s="449" t="s">
        <v>234</v>
      </c>
      <c r="B304" s="450"/>
      <c r="C304" s="450"/>
      <c r="D304" s="451">
        <v>0</v>
      </c>
    </row>
    <row r="305" spans="1:10">
      <c r="A305" s="60"/>
      <c r="E305" s="67"/>
      <c r="F305" s="67"/>
      <c r="G305" s="67"/>
      <c r="H305" s="61"/>
    </row>
    <row r="306" spans="1:10" s="54" customFormat="1" ht="45">
      <c r="A306" s="701" t="s">
        <v>435</v>
      </c>
      <c r="B306" s="701"/>
      <c r="C306" s="701"/>
      <c r="D306" s="701"/>
      <c r="E306" s="701"/>
      <c r="F306" s="701"/>
      <c r="G306" s="701"/>
      <c r="H306" s="701"/>
      <c r="I306" s="701"/>
      <c r="J306" s="701"/>
    </row>
    <row r="307" spans="1:10" s="55" customFormat="1" ht="30">
      <c r="A307" s="213"/>
      <c r="B307" s="213"/>
      <c r="C307" s="213"/>
      <c r="D307" s="213"/>
      <c r="E307" s="291" t="s">
        <v>230</v>
      </c>
      <c r="F307" s="213"/>
      <c r="G307" s="213"/>
      <c r="H307" s="214" t="s">
        <v>4</v>
      </c>
      <c r="I307" s="694">
        <v>44377</v>
      </c>
      <c r="J307" s="694"/>
    </row>
    <row r="308" spans="1:10">
      <c r="A308" s="60"/>
      <c r="E308" s="67"/>
      <c r="F308" s="67"/>
      <c r="G308" s="67"/>
      <c r="H308" s="61"/>
    </row>
    <row r="309" spans="1:10" ht="16.8" thickBot="1">
      <c r="A309" s="42" t="s">
        <v>239</v>
      </c>
      <c r="B309" s="67"/>
      <c r="C309" s="67"/>
      <c r="D309" s="67"/>
      <c r="E309" s="91"/>
      <c r="F309" s="195"/>
      <c r="G309" s="67"/>
      <c r="H309" s="61"/>
    </row>
    <row r="310" spans="1:10" ht="30.6" customHeight="1" thickTop="1">
      <c r="A310" s="1"/>
      <c r="B310" s="14" t="s">
        <v>310</v>
      </c>
      <c r="C310" s="14" t="s">
        <v>311</v>
      </c>
      <c r="D310" s="14" t="s">
        <v>542</v>
      </c>
      <c r="E310" s="2" t="s">
        <v>312</v>
      </c>
      <c r="F310" s="2" t="s">
        <v>313</v>
      </c>
      <c r="G310" s="67"/>
      <c r="H310" s="61"/>
    </row>
    <row r="311" spans="1:10" s="342" customFormat="1">
      <c r="A311" s="452" t="s">
        <v>198</v>
      </c>
      <c r="B311" s="408">
        <v>0</v>
      </c>
      <c r="C311" s="453">
        <v>0</v>
      </c>
      <c r="D311" s="454">
        <v>0</v>
      </c>
      <c r="E311" s="455">
        <v>0</v>
      </c>
      <c r="F311" s="442">
        <v>0</v>
      </c>
      <c r="G311" s="369"/>
      <c r="H311" s="456"/>
    </row>
    <row r="312" spans="1:10" s="342" customFormat="1">
      <c r="A312" s="457" t="s">
        <v>110</v>
      </c>
      <c r="B312" s="408">
        <v>0</v>
      </c>
      <c r="C312" s="458">
        <v>0</v>
      </c>
      <c r="D312" s="408">
        <v>0</v>
      </c>
      <c r="E312" s="459">
        <v>0</v>
      </c>
      <c r="F312" s="442">
        <v>0</v>
      </c>
      <c r="G312" s="369"/>
      <c r="H312" s="456"/>
    </row>
    <row r="313" spans="1:10" s="342" customFormat="1">
      <c r="A313" s="457" t="s">
        <v>237</v>
      </c>
      <c r="B313" s="408">
        <v>0</v>
      </c>
      <c r="C313" s="458">
        <v>0</v>
      </c>
      <c r="D313" s="408">
        <v>0</v>
      </c>
      <c r="E313" s="459">
        <v>0</v>
      </c>
      <c r="F313" s="442">
        <v>0</v>
      </c>
      <c r="G313" s="369"/>
      <c r="H313" s="456"/>
    </row>
    <row r="314" spans="1:10" s="342" customFormat="1">
      <c r="A314" s="460" t="s">
        <v>561</v>
      </c>
      <c r="B314" s="408">
        <v>0</v>
      </c>
      <c r="C314" s="458">
        <v>0</v>
      </c>
      <c r="D314" s="408">
        <v>0</v>
      </c>
      <c r="E314" s="459">
        <v>0</v>
      </c>
      <c r="F314" s="442">
        <v>0</v>
      </c>
      <c r="G314" s="369"/>
      <c r="H314" s="456"/>
    </row>
    <row r="315" spans="1:10" s="342" customFormat="1">
      <c r="A315" s="460" t="s">
        <v>240</v>
      </c>
      <c r="B315" s="408">
        <v>3</v>
      </c>
      <c r="C315" s="458">
        <v>2.7495188342040145E-4</v>
      </c>
      <c r="D315" s="408">
        <v>396460.87</v>
      </c>
      <c r="E315" s="459">
        <v>2.3700021564038344E-4</v>
      </c>
      <c r="F315" s="442">
        <v>0</v>
      </c>
      <c r="G315" s="369"/>
      <c r="H315" s="456"/>
    </row>
    <row r="316" spans="1:10" s="342" customFormat="1">
      <c r="A316" s="460" t="s">
        <v>241</v>
      </c>
      <c r="B316" s="408">
        <v>0</v>
      </c>
      <c r="C316" s="458">
        <v>0</v>
      </c>
      <c r="D316" s="408">
        <v>0</v>
      </c>
      <c r="E316" s="459">
        <v>0</v>
      </c>
      <c r="F316" s="442">
        <v>0</v>
      </c>
      <c r="G316" s="369"/>
      <c r="H316" s="456"/>
    </row>
    <row r="317" spans="1:10" s="342" customFormat="1" ht="15.6" thickBot="1">
      <c r="A317" s="461" t="s">
        <v>242</v>
      </c>
      <c r="B317" s="462">
        <v>22</v>
      </c>
      <c r="C317" s="463">
        <v>2.0163138117496103E-3</v>
      </c>
      <c r="D317" s="462">
        <v>2416281.4900000002</v>
      </c>
      <c r="E317" s="464">
        <v>1.4444281327886585E-3</v>
      </c>
      <c r="F317" s="465">
        <v>21.57</v>
      </c>
      <c r="G317" s="369"/>
      <c r="H317" s="456"/>
    </row>
    <row r="318" spans="1:10" ht="15.6" thickTop="1">
      <c r="A318"/>
      <c r="B318"/>
      <c r="C318"/>
      <c r="D318"/>
      <c r="E318"/>
      <c r="F318"/>
      <c r="G318" s="67"/>
      <c r="H318" s="61"/>
    </row>
    <row r="319" spans="1:10">
      <c r="A319" s="60"/>
      <c r="E319" s="67"/>
      <c r="F319" s="67"/>
      <c r="G319" s="67"/>
      <c r="H319" s="61"/>
    </row>
    <row r="320" spans="1:10" ht="16.2" thickBot="1">
      <c r="A320" s="276" t="s">
        <v>527</v>
      </c>
      <c r="B320" s="277"/>
      <c r="C320" s="278"/>
      <c r="D320" s="277"/>
      <c r="E320" s="278"/>
      <c r="F320" s="67"/>
      <c r="G320" s="67"/>
      <c r="H320" s="61"/>
    </row>
    <row r="321" spans="1:8" ht="30.6" customHeight="1" thickTop="1">
      <c r="A321" s="279"/>
      <c r="B321" s="280" t="s">
        <v>310</v>
      </c>
      <c r="C321" s="280" t="s">
        <v>311</v>
      </c>
      <c r="D321" s="668" t="s">
        <v>542</v>
      </c>
      <c r="E321" s="281" t="s">
        <v>312</v>
      </c>
      <c r="F321" s="67"/>
      <c r="G321" s="67"/>
      <c r="H321" s="61"/>
    </row>
    <row r="322" spans="1:8">
      <c r="A322" s="370">
        <v>44287</v>
      </c>
      <c r="B322" s="282">
        <v>18</v>
      </c>
      <c r="C322" s="541">
        <v>1.644887142465503E-3</v>
      </c>
      <c r="D322" s="669">
        <v>2279046.69</v>
      </c>
      <c r="E322" s="517">
        <v>1.3573641080907581E-3</v>
      </c>
      <c r="F322" s="67"/>
      <c r="G322" s="67"/>
      <c r="H322" s="61"/>
    </row>
    <row r="323" spans="1:8">
      <c r="A323" s="675">
        <v>44317</v>
      </c>
      <c r="B323" s="282">
        <v>10</v>
      </c>
      <c r="C323" s="541">
        <v>9.165062780680048E-4</v>
      </c>
      <c r="D323" s="678">
        <v>1168211.7100000002</v>
      </c>
      <c r="E323" s="680">
        <v>6.9834490143660618E-4</v>
      </c>
      <c r="F323" s="67"/>
      <c r="G323" s="67"/>
      <c r="H323" s="61"/>
    </row>
    <row r="324" spans="1:8" ht="15.6" thickBot="1">
      <c r="A324" s="674">
        <v>44348</v>
      </c>
      <c r="B324" s="676">
        <v>7</v>
      </c>
      <c r="C324" s="677">
        <v>6.4155439464760335E-4</v>
      </c>
      <c r="D324" s="670">
        <v>797138.03999999992</v>
      </c>
      <c r="E324" s="679">
        <v>4.7652089189824105E-4</v>
      </c>
      <c r="F324" s="67"/>
      <c r="G324" s="67"/>
      <c r="H324" s="61"/>
    </row>
    <row r="325" spans="1:8" ht="15.6" thickTop="1">
      <c r="A325" s="283"/>
      <c r="B325" s="12"/>
      <c r="C325" s="106"/>
      <c r="D325" s="284"/>
      <c r="E325" s="284"/>
      <c r="F325" s="67"/>
      <c r="G325" s="67"/>
      <c r="H325" s="61"/>
    </row>
    <row r="326" spans="1:8">
      <c r="A326" s="283"/>
      <c r="B326" s="12"/>
      <c r="C326" s="106"/>
      <c r="D326" s="284"/>
      <c r="E326" s="284"/>
      <c r="F326" s="67"/>
      <c r="G326" s="67"/>
      <c r="H326" s="61"/>
    </row>
    <row r="327" spans="1:8">
      <c r="A327" s="283"/>
      <c r="B327" s="12"/>
      <c r="C327" s="106"/>
      <c r="D327" s="284"/>
      <c r="E327" s="284"/>
      <c r="F327" s="67"/>
      <c r="G327" s="67"/>
      <c r="H327" s="61"/>
    </row>
    <row r="328" spans="1:8">
      <c r="A328" s="283"/>
      <c r="B328" s="12"/>
      <c r="C328" s="106"/>
      <c r="D328" s="284"/>
      <c r="E328" s="284"/>
      <c r="F328" s="67"/>
      <c r="G328" s="67"/>
      <c r="H328" s="61"/>
    </row>
    <row r="329" spans="1:8">
      <c r="A329" s="283"/>
      <c r="B329" s="12"/>
      <c r="C329" s="106"/>
      <c r="D329" s="284"/>
      <c r="E329" s="284"/>
      <c r="F329" s="67"/>
      <c r="G329" s="67"/>
      <c r="H329" s="61"/>
    </row>
    <row r="330" spans="1:8">
      <c r="F330" s="67"/>
      <c r="G330" s="67"/>
      <c r="H330" s="61"/>
    </row>
    <row r="331" spans="1:8" ht="16.2" thickBot="1">
      <c r="A331" s="113" t="s">
        <v>373</v>
      </c>
      <c r="C331" s="118"/>
      <c r="E331" s="118"/>
      <c r="F331" s="67"/>
      <c r="G331" s="67"/>
      <c r="H331" s="61"/>
    </row>
    <row r="332" spans="1:8" ht="30.6" customHeight="1" thickTop="1">
      <c r="A332" s="1" t="s">
        <v>146</v>
      </c>
      <c r="B332" s="14" t="s">
        <v>542</v>
      </c>
      <c r="C332" s="17" t="s">
        <v>312</v>
      </c>
      <c r="D332" s="14" t="s">
        <v>147</v>
      </c>
      <c r="E332" s="14" t="s">
        <v>201</v>
      </c>
      <c r="F332" s="1" t="s">
        <v>696</v>
      </c>
      <c r="G332" s="67"/>
      <c r="H332" s="61"/>
    </row>
    <row r="333" spans="1:8">
      <c r="A333" s="67" t="s">
        <v>148</v>
      </c>
      <c r="B333" s="534">
        <v>1634518514.1099999</v>
      </c>
      <c r="C333" s="86">
        <v>0.97709829550711824</v>
      </c>
      <c r="D333" s="114">
        <v>11379</v>
      </c>
      <c r="E333" s="483">
        <v>0.96293475501396297</v>
      </c>
      <c r="F333" s="328">
        <v>1.9645764055495295E-2</v>
      </c>
      <c r="G333" s="67"/>
      <c r="H333" s="61"/>
    </row>
    <row r="334" spans="1:8">
      <c r="A334" s="67" t="s">
        <v>149</v>
      </c>
      <c r="B334" s="534">
        <v>0</v>
      </c>
      <c r="C334" s="86">
        <v>0</v>
      </c>
      <c r="D334" s="114">
        <v>0</v>
      </c>
      <c r="E334" s="483">
        <v>0</v>
      </c>
      <c r="F334" s="328">
        <v>0</v>
      </c>
      <c r="G334" s="67"/>
      <c r="H334" s="61"/>
    </row>
    <row r="335" spans="1:8">
      <c r="A335" s="67" t="s">
        <v>199</v>
      </c>
      <c r="B335" s="534">
        <v>2119899.85</v>
      </c>
      <c r="C335" s="86">
        <v>1.2672542477799049E-3</v>
      </c>
      <c r="D335" s="114">
        <v>23</v>
      </c>
      <c r="E335" s="483">
        <v>1.9463484810019463E-3</v>
      </c>
      <c r="F335" s="328">
        <v>9.0297108030834555E-3</v>
      </c>
      <c r="G335" s="67"/>
      <c r="H335" s="61"/>
    </row>
    <row r="336" spans="1:8">
      <c r="A336" s="67" t="s">
        <v>238</v>
      </c>
      <c r="B336" s="534">
        <v>11353776.49</v>
      </c>
      <c r="C336" s="86">
        <v>6.7871703869860252E-3</v>
      </c>
      <c r="D336" s="114">
        <v>155</v>
      </c>
      <c r="E336" s="483">
        <v>1.3116696285013116E-2</v>
      </c>
      <c r="F336" s="328">
        <v>4.490000000000003E-2</v>
      </c>
      <c r="G336" s="67"/>
      <c r="H336" s="61"/>
    </row>
    <row r="337" spans="1:8">
      <c r="A337" s="67" t="s">
        <v>539</v>
      </c>
      <c r="B337" s="534">
        <v>24836962.59</v>
      </c>
      <c r="C337" s="86">
        <v>1.4847279858115979E-2</v>
      </c>
      <c r="D337" s="114">
        <v>260</v>
      </c>
      <c r="E337" s="483">
        <v>2.2002200220022004E-2</v>
      </c>
      <c r="F337" s="328">
        <v>2.5459413762961285E-2</v>
      </c>
      <c r="G337" s="67"/>
      <c r="H337" s="61"/>
    </row>
    <row r="338" spans="1:8" ht="16.2" thickBot="1">
      <c r="A338" s="71" t="s">
        <v>319</v>
      </c>
      <c r="B338" s="131">
        <v>1672829153.0399997</v>
      </c>
      <c r="C338" s="133">
        <v>1.0000000000000002</v>
      </c>
      <c r="D338" s="131">
        <v>11817</v>
      </c>
      <c r="E338" s="484">
        <v>1</v>
      </c>
      <c r="F338" s="329">
        <v>1.9890032503468835E-2</v>
      </c>
      <c r="G338" s="67"/>
      <c r="H338" s="61"/>
    </row>
    <row r="339" spans="1:8" ht="16.2" thickTop="1">
      <c r="A339" s="9"/>
      <c r="B339" s="235"/>
      <c r="C339" s="301"/>
      <c r="D339" s="235"/>
      <c r="E339" s="301"/>
      <c r="F339" s="330"/>
      <c r="G339" s="67"/>
      <c r="H339" s="61"/>
    </row>
    <row r="340" spans="1:8">
      <c r="A340" s="171"/>
      <c r="B340" s="171"/>
      <c r="C340" s="171"/>
      <c r="D340" s="171"/>
      <c r="E340" s="171"/>
      <c r="F340" s="67"/>
      <c r="G340" s="67"/>
      <c r="H340" s="61"/>
    </row>
    <row r="341" spans="1:8" ht="16.2" thickBot="1">
      <c r="A341" s="3" t="s">
        <v>59</v>
      </c>
      <c r="B341" s="93"/>
      <c r="C341" s="94"/>
      <c r="E341" s="67"/>
      <c r="F341" s="67"/>
      <c r="G341" s="67"/>
      <c r="H341" s="61"/>
    </row>
    <row r="342" spans="1:8" ht="30.6" customHeight="1" thickTop="1">
      <c r="A342" s="1"/>
      <c r="B342" s="14" t="s">
        <v>60</v>
      </c>
      <c r="C342" s="15" t="s">
        <v>61</v>
      </c>
      <c r="E342" s="67"/>
      <c r="F342" s="67"/>
      <c r="G342" s="67"/>
      <c r="H342" s="61"/>
    </row>
    <row r="343" spans="1:8">
      <c r="A343" s="37" t="s">
        <v>105</v>
      </c>
      <c r="B343" s="110">
        <v>4.4900000000000002E-2</v>
      </c>
      <c r="C343" s="231">
        <v>43922</v>
      </c>
      <c r="E343" s="67"/>
      <c r="F343" s="67"/>
      <c r="G343" s="67"/>
      <c r="H343" s="61"/>
    </row>
    <row r="344" spans="1:8">
      <c r="A344" s="37" t="s">
        <v>106</v>
      </c>
      <c r="B344" s="110">
        <v>4.99E-2</v>
      </c>
      <c r="C344" s="231">
        <v>43344</v>
      </c>
      <c r="E344" s="67"/>
      <c r="F344" s="67"/>
      <c r="G344" s="67"/>
      <c r="H344" s="61"/>
    </row>
    <row r="345" spans="1:8" ht="16.2" thickBot="1">
      <c r="A345" s="63"/>
      <c r="B345" s="111"/>
      <c r="C345" s="112"/>
      <c r="E345" s="67"/>
      <c r="F345" s="67"/>
      <c r="G345" s="67"/>
      <c r="H345" s="61"/>
    </row>
    <row r="346" spans="1:8" ht="15.6" thickTop="1">
      <c r="A346" s="60"/>
      <c r="E346" s="67"/>
      <c r="F346" s="67"/>
      <c r="G346" s="67"/>
      <c r="H346" s="61"/>
    </row>
    <row r="347" spans="1:8">
      <c r="E347" s="67"/>
      <c r="F347" s="67"/>
      <c r="G347" s="67"/>
      <c r="H347" s="61"/>
    </row>
    <row r="348" spans="1:8" ht="16.2" thickBot="1">
      <c r="A348" s="113" t="s">
        <v>50</v>
      </c>
      <c r="C348" s="118"/>
      <c r="E348" s="118"/>
      <c r="F348" s="67"/>
      <c r="G348" s="67"/>
      <c r="H348" s="61"/>
    </row>
    <row r="349" spans="1:8" ht="30.75" customHeight="1" thickTop="1">
      <c r="A349" s="1" t="s">
        <v>51</v>
      </c>
      <c r="B349" s="14" t="s">
        <v>542</v>
      </c>
      <c r="C349" s="17" t="s">
        <v>312</v>
      </c>
      <c r="D349" s="14" t="s">
        <v>64</v>
      </c>
      <c r="E349" s="1" t="s">
        <v>201</v>
      </c>
      <c r="F349" s="67"/>
      <c r="G349" s="61"/>
    </row>
    <row r="350" spans="1:8">
      <c r="A350" s="67" t="s">
        <v>214</v>
      </c>
      <c r="B350" s="114">
        <v>1666069467.96</v>
      </c>
      <c r="C350" s="86">
        <v>0.99595913003565495</v>
      </c>
      <c r="D350" s="114">
        <v>10883</v>
      </c>
      <c r="E350" s="132">
        <v>0.99743378242140956</v>
      </c>
      <c r="F350" s="67"/>
      <c r="G350" s="61"/>
    </row>
    <row r="351" spans="1:8">
      <c r="A351" s="67" t="s">
        <v>52</v>
      </c>
      <c r="B351" s="114">
        <v>6348819.4500000002</v>
      </c>
      <c r="C351" s="687">
        <v>3.7952587318689497E-3</v>
      </c>
      <c r="D351" s="114">
        <v>25</v>
      </c>
      <c r="E351" s="132">
        <v>2.2912656951700121E-3</v>
      </c>
      <c r="F351" s="67"/>
      <c r="G351" s="61"/>
    </row>
    <row r="352" spans="1:8">
      <c r="A352" s="67" t="s">
        <v>53</v>
      </c>
      <c r="B352" s="114">
        <v>410865.63</v>
      </c>
      <c r="C352" s="86">
        <v>2.4561123247603724E-4</v>
      </c>
      <c r="D352" s="114">
        <v>3</v>
      </c>
      <c r="E352" s="132">
        <v>2.7495188342040145E-4</v>
      </c>
      <c r="F352" s="67"/>
      <c r="G352" s="61"/>
    </row>
    <row r="353" spans="1:10" ht="16.2" thickBot="1">
      <c r="A353" s="71" t="s">
        <v>319</v>
      </c>
      <c r="B353" s="131">
        <v>1672829153.0400002</v>
      </c>
      <c r="C353" s="134">
        <v>0.99999999999999989</v>
      </c>
      <c r="D353" s="131">
        <v>10911</v>
      </c>
      <c r="E353" s="135">
        <v>1</v>
      </c>
      <c r="F353" s="67"/>
      <c r="G353" s="61"/>
    </row>
    <row r="354" spans="1:10" ht="15.6" thickTop="1">
      <c r="A354" s="60"/>
      <c r="E354" s="67"/>
      <c r="F354" s="67"/>
      <c r="G354" s="67"/>
      <c r="H354" s="61"/>
    </row>
    <row r="355" spans="1:10" s="54" customFormat="1" ht="45">
      <c r="A355" s="701" t="s">
        <v>435</v>
      </c>
      <c r="B355" s="701"/>
      <c r="C355" s="701"/>
      <c r="D355" s="701"/>
      <c r="E355" s="701"/>
      <c r="F355" s="701"/>
      <c r="G355" s="701"/>
      <c r="H355" s="701"/>
      <c r="I355" s="701"/>
      <c r="J355" s="701"/>
    </row>
    <row r="356" spans="1:10" s="55" customFormat="1" ht="30">
      <c r="A356" s="213"/>
      <c r="B356" s="213"/>
      <c r="C356" s="213"/>
      <c r="D356" s="213"/>
      <c r="E356" s="212" t="s">
        <v>230</v>
      </c>
      <c r="F356" s="213"/>
      <c r="G356" s="213"/>
      <c r="H356" s="214" t="s">
        <v>4</v>
      </c>
      <c r="I356" s="694">
        <v>44377</v>
      </c>
      <c r="J356" s="694"/>
    </row>
    <row r="357" spans="1:10">
      <c r="C357" s="118"/>
      <c r="D357" s="119"/>
      <c r="E357" s="118"/>
      <c r="F357" s="57"/>
    </row>
    <row r="358" spans="1:10" ht="16.2" thickBot="1">
      <c r="A358" s="113" t="s">
        <v>3</v>
      </c>
      <c r="B358" s="67"/>
      <c r="C358" s="120"/>
      <c r="D358" s="121"/>
      <c r="E358" s="118"/>
      <c r="F358" s="74"/>
    </row>
    <row r="359" spans="1:10" ht="30.75" customHeight="1" thickTop="1">
      <c r="A359" s="1" t="s">
        <v>143</v>
      </c>
      <c r="B359" s="14" t="s">
        <v>542</v>
      </c>
      <c r="C359" s="17" t="s">
        <v>312</v>
      </c>
      <c r="D359" s="14" t="s">
        <v>64</v>
      </c>
      <c r="E359" s="1" t="s">
        <v>201</v>
      </c>
      <c r="F359" s="57"/>
    </row>
    <row r="360" spans="1:10">
      <c r="A360" s="67" t="s">
        <v>132</v>
      </c>
      <c r="B360" s="114">
        <v>67578709.049999997</v>
      </c>
      <c r="C360" s="220">
        <v>4.0397854692567091E-2</v>
      </c>
      <c r="D360" s="475">
        <v>1280</v>
      </c>
      <c r="E360" s="221">
        <v>0.11731280359270461</v>
      </c>
      <c r="F360" s="57"/>
    </row>
    <row r="361" spans="1:10">
      <c r="A361" s="67" t="s">
        <v>133</v>
      </c>
      <c r="B361" s="114">
        <v>411659355.94999999</v>
      </c>
      <c r="C361" s="220">
        <v>0.24608571365575463</v>
      </c>
      <c r="D361" s="474">
        <v>3296</v>
      </c>
      <c r="E361" s="218">
        <v>0.30208046925121435</v>
      </c>
      <c r="F361" s="57"/>
    </row>
    <row r="362" spans="1:10">
      <c r="A362" s="67" t="s">
        <v>134</v>
      </c>
      <c r="B362" s="114">
        <v>104308688.04000001</v>
      </c>
      <c r="C362" s="220">
        <v>6.2354656989592659E-2</v>
      </c>
      <c r="D362" s="474">
        <v>626</v>
      </c>
      <c r="E362" s="218">
        <v>5.7373293007057097E-2</v>
      </c>
      <c r="F362" s="57"/>
    </row>
    <row r="363" spans="1:10">
      <c r="A363" s="67" t="s">
        <v>135</v>
      </c>
      <c r="B363" s="114">
        <v>97681262.530000001</v>
      </c>
      <c r="C363" s="220">
        <v>5.8392850430951507E-2</v>
      </c>
      <c r="D363" s="474">
        <v>580</v>
      </c>
      <c r="E363" s="218">
        <v>5.3157364127944279E-2</v>
      </c>
      <c r="F363" s="57"/>
    </row>
    <row r="364" spans="1:10">
      <c r="A364" s="67" t="s">
        <v>136</v>
      </c>
      <c r="B364" s="114">
        <v>198061599.22999999</v>
      </c>
      <c r="C364" s="220">
        <v>0.11839917953968371</v>
      </c>
      <c r="D364" s="474">
        <v>1114</v>
      </c>
      <c r="E364" s="218">
        <v>0.10209879937677573</v>
      </c>
      <c r="F364" s="57"/>
    </row>
    <row r="365" spans="1:10">
      <c r="A365" s="67" t="s">
        <v>137</v>
      </c>
      <c r="B365" s="114">
        <v>149274281.83000001</v>
      </c>
      <c r="C365" s="220">
        <v>8.9234624802375526E-2</v>
      </c>
      <c r="D365" s="474">
        <v>756</v>
      </c>
      <c r="E365" s="218">
        <v>6.9287874621941165E-2</v>
      </c>
      <c r="F365" s="57"/>
    </row>
    <row r="366" spans="1:10">
      <c r="A366" s="67" t="s">
        <v>138</v>
      </c>
      <c r="B366" s="114">
        <v>185542668.59</v>
      </c>
      <c r="C366" s="220">
        <v>0.11091549202906759</v>
      </c>
      <c r="D366" s="474">
        <v>933</v>
      </c>
      <c r="E366" s="218">
        <v>8.5510035743744842E-2</v>
      </c>
      <c r="F366" s="57"/>
    </row>
    <row r="367" spans="1:10">
      <c r="A367" s="67" t="s">
        <v>139</v>
      </c>
      <c r="B367" s="114">
        <v>125787870.36</v>
      </c>
      <c r="C367" s="220">
        <v>7.5194690462805566E-2</v>
      </c>
      <c r="D367" s="474">
        <v>592</v>
      </c>
      <c r="E367" s="218">
        <v>5.4257171661625879E-2</v>
      </c>
      <c r="F367" s="57"/>
    </row>
    <row r="368" spans="1:10">
      <c r="A368" s="67" t="s">
        <v>140</v>
      </c>
      <c r="B368" s="114">
        <v>93024692.079999998</v>
      </c>
      <c r="C368" s="220">
        <v>5.5609200683134935E-2</v>
      </c>
      <c r="D368" s="474">
        <v>474</v>
      </c>
      <c r="E368" s="218">
        <v>4.3442397580423425E-2</v>
      </c>
      <c r="F368" s="57"/>
    </row>
    <row r="369" spans="1:6">
      <c r="A369" s="67" t="s">
        <v>141</v>
      </c>
      <c r="B369" s="114">
        <v>108739086.11</v>
      </c>
      <c r="C369" s="220">
        <v>6.5003103223297234E-2</v>
      </c>
      <c r="D369" s="474">
        <v>530</v>
      </c>
      <c r="E369" s="218">
        <v>4.8574832737604254E-2</v>
      </c>
      <c r="F369" s="57"/>
    </row>
    <row r="370" spans="1:6">
      <c r="A370" s="67" t="s">
        <v>0</v>
      </c>
      <c r="B370" s="114">
        <v>131170939.27</v>
      </c>
      <c r="C370" s="220">
        <v>7.8412633490769573E-2</v>
      </c>
      <c r="D370" s="474">
        <v>730</v>
      </c>
      <c r="E370" s="218">
        <v>6.6904958298964354E-2</v>
      </c>
      <c r="F370" s="57"/>
    </row>
    <row r="371" spans="1:6">
      <c r="A371" s="67" t="s">
        <v>1</v>
      </c>
      <c r="B371" s="114">
        <v>0</v>
      </c>
      <c r="C371" s="220">
        <v>0</v>
      </c>
      <c r="D371" s="474">
        <v>0</v>
      </c>
      <c r="E371" s="218">
        <v>0</v>
      </c>
      <c r="F371" s="57"/>
    </row>
    <row r="372" spans="1:6">
      <c r="A372" s="67" t="s">
        <v>2</v>
      </c>
      <c r="B372" s="114">
        <v>0</v>
      </c>
      <c r="C372" s="220">
        <v>0</v>
      </c>
      <c r="D372" s="476">
        <v>0</v>
      </c>
      <c r="E372" s="218">
        <v>0</v>
      </c>
      <c r="F372" s="57"/>
    </row>
    <row r="373" spans="1:6" ht="16.2" thickBot="1">
      <c r="A373" s="71" t="s">
        <v>319</v>
      </c>
      <c r="B373" s="122">
        <v>1672829153.0399997</v>
      </c>
      <c r="C373" s="123">
        <v>1</v>
      </c>
      <c r="D373" s="90">
        <v>10911</v>
      </c>
      <c r="E373" s="125">
        <v>1</v>
      </c>
      <c r="F373" s="57"/>
    </row>
    <row r="374" spans="1:6" ht="16.2" thickTop="1">
      <c r="A374" s="9"/>
      <c r="B374" s="232"/>
      <c r="C374" s="233"/>
      <c r="D374" s="234"/>
      <c r="F374" s="233"/>
    </row>
    <row r="375" spans="1:6" ht="15.6">
      <c r="A375" s="67"/>
      <c r="B375" s="232"/>
      <c r="C375" s="233"/>
      <c r="D375" s="234"/>
      <c r="F375" s="233"/>
    </row>
    <row r="376" spans="1:6" ht="15.6">
      <c r="A376" s="9"/>
      <c r="B376" s="232"/>
      <c r="C376" s="233"/>
      <c r="D376" s="234"/>
      <c r="F376" s="233"/>
    </row>
    <row r="377" spans="1:6" ht="16.2" thickBot="1">
      <c r="A377" s="113" t="s">
        <v>131</v>
      </c>
      <c r="B377" s="67"/>
      <c r="C377" s="120"/>
      <c r="D377" s="121"/>
      <c r="F377" s="118"/>
    </row>
    <row r="378" spans="1:6" ht="30.75" customHeight="1" thickTop="1">
      <c r="A378" s="1" t="s">
        <v>143</v>
      </c>
      <c r="B378" s="14" t="s">
        <v>542</v>
      </c>
      <c r="C378" s="17" t="s">
        <v>312</v>
      </c>
      <c r="D378" s="18" t="s">
        <v>64</v>
      </c>
      <c r="E378" s="1" t="s">
        <v>201</v>
      </c>
      <c r="F378" s="57"/>
    </row>
    <row r="379" spans="1:6">
      <c r="A379" s="67" t="s">
        <v>132</v>
      </c>
      <c r="B379" s="114">
        <v>129319774.11</v>
      </c>
      <c r="C379" s="220">
        <v>7.7306026066672542E-2</v>
      </c>
      <c r="D379" s="114">
        <v>2277</v>
      </c>
      <c r="E379" s="221">
        <v>0.20868847951608469</v>
      </c>
      <c r="F379" s="57"/>
    </row>
    <row r="380" spans="1:6">
      <c r="A380" s="67" t="s">
        <v>133</v>
      </c>
      <c r="B380" s="114">
        <v>518886032.06</v>
      </c>
      <c r="C380" s="220">
        <v>0.31018471379282125</v>
      </c>
      <c r="D380" s="114">
        <v>3630</v>
      </c>
      <c r="E380" s="218">
        <v>0.33269177893868573</v>
      </c>
      <c r="F380" s="57"/>
    </row>
    <row r="381" spans="1:6">
      <c r="A381" s="67" t="s">
        <v>134</v>
      </c>
      <c r="B381" s="114">
        <v>122161656.94</v>
      </c>
      <c r="C381" s="220">
        <v>7.3026977511718993E-2</v>
      </c>
      <c r="D381" s="114">
        <v>709</v>
      </c>
      <c r="E381" s="218">
        <v>6.4980295115021541E-2</v>
      </c>
      <c r="F381" s="57"/>
    </row>
    <row r="382" spans="1:6">
      <c r="A382" s="67" t="s">
        <v>135</v>
      </c>
      <c r="B382" s="114">
        <v>154224831.47</v>
      </c>
      <c r="C382" s="220">
        <v>9.2194012275389994E-2</v>
      </c>
      <c r="D382" s="114">
        <v>808</v>
      </c>
      <c r="E382" s="218">
        <v>7.4053707267894786E-2</v>
      </c>
      <c r="F382" s="57"/>
    </row>
    <row r="383" spans="1:6">
      <c r="A383" s="67" t="s">
        <v>136</v>
      </c>
      <c r="B383" s="114">
        <v>196462752.05000001</v>
      </c>
      <c r="C383" s="220">
        <v>0.11744340519949217</v>
      </c>
      <c r="D383" s="114">
        <v>920</v>
      </c>
      <c r="E383" s="218">
        <v>8.4318577582256443E-2</v>
      </c>
      <c r="F383" s="57"/>
    </row>
    <row r="384" spans="1:6">
      <c r="A384" s="67" t="s">
        <v>137</v>
      </c>
      <c r="B384" s="114">
        <v>137015185.47</v>
      </c>
      <c r="C384" s="220">
        <v>8.1906263542218263E-2</v>
      </c>
      <c r="D384" s="114">
        <v>652</v>
      </c>
      <c r="E384" s="218">
        <v>5.9756209330033908E-2</v>
      </c>
      <c r="F384" s="57"/>
    </row>
    <row r="385" spans="1:6">
      <c r="A385" s="67" t="s">
        <v>138</v>
      </c>
      <c r="B385" s="114">
        <v>144431255.96000001</v>
      </c>
      <c r="C385" s="220">
        <v>8.6339513929158812E-2</v>
      </c>
      <c r="D385" s="114">
        <v>590</v>
      </c>
      <c r="E385" s="218">
        <v>5.4073870406012282E-2</v>
      </c>
      <c r="F385" s="57"/>
    </row>
    <row r="386" spans="1:6">
      <c r="A386" s="67" t="s">
        <v>139</v>
      </c>
      <c r="B386" s="114">
        <v>94469548</v>
      </c>
      <c r="C386" s="220">
        <v>5.6472920637664833E-2</v>
      </c>
      <c r="D386" s="114">
        <v>465</v>
      </c>
      <c r="E386" s="218">
        <v>4.261754193016222E-2</v>
      </c>
      <c r="F386" s="57"/>
    </row>
    <row r="387" spans="1:6">
      <c r="A387" s="67" t="s">
        <v>140</v>
      </c>
      <c r="B387" s="114">
        <v>131771633.73</v>
      </c>
      <c r="C387" s="220">
        <v>7.8771722438321909E-2</v>
      </c>
      <c r="D387" s="114">
        <v>652</v>
      </c>
      <c r="E387" s="218">
        <v>5.9756209330033908E-2</v>
      </c>
      <c r="F387" s="57"/>
    </row>
    <row r="388" spans="1:6">
      <c r="A388" s="67" t="s">
        <v>141</v>
      </c>
      <c r="B388" s="114">
        <v>44086483.25</v>
      </c>
      <c r="C388" s="220">
        <v>2.6354444606541252E-2</v>
      </c>
      <c r="D388" s="114">
        <v>208</v>
      </c>
      <c r="E388" s="218">
        <v>1.90633305838145E-2</v>
      </c>
      <c r="F388" s="57"/>
    </row>
    <row r="389" spans="1:6">
      <c r="A389" s="67" t="s">
        <v>0</v>
      </c>
      <c r="B389" s="114">
        <v>0</v>
      </c>
      <c r="C389" s="220">
        <v>0</v>
      </c>
      <c r="D389" s="114">
        <v>0</v>
      </c>
      <c r="E389" s="218">
        <v>0</v>
      </c>
      <c r="F389" s="57"/>
    </row>
    <row r="390" spans="1:6">
      <c r="A390" s="67" t="s">
        <v>1</v>
      </c>
      <c r="B390" s="114">
        <v>0</v>
      </c>
      <c r="C390" s="220">
        <v>0</v>
      </c>
      <c r="D390" s="114">
        <v>0</v>
      </c>
      <c r="E390" s="218">
        <v>0</v>
      </c>
      <c r="F390" s="57"/>
    </row>
    <row r="391" spans="1:6">
      <c r="A391" s="67" t="s">
        <v>2</v>
      </c>
      <c r="B391" s="114">
        <v>0</v>
      </c>
      <c r="C391" s="220">
        <v>0</v>
      </c>
      <c r="D391" s="114">
        <v>0</v>
      </c>
      <c r="E391" s="218">
        <v>0</v>
      </c>
      <c r="F391" s="57"/>
    </row>
    <row r="392" spans="1:6" ht="16.2" thickBot="1">
      <c r="A392" s="71" t="s">
        <v>319</v>
      </c>
      <c r="B392" s="122">
        <v>1672829153.04</v>
      </c>
      <c r="C392" s="123">
        <v>1</v>
      </c>
      <c r="D392" s="124">
        <v>10911</v>
      </c>
      <c r="E392" s="125">
        <v>1.0000000000000002</v>
      </c>
      <c r="F392" s="57"/>
    </row>
    <row r="393" spans="1:6" ht="15.6" thickTop="1">
      <c r="B393" s="70"/>
      <c r="C393" s="118"/>
      <c r="D393" s="119"/>
      <c r="E393" s="118"/>
      <c r="F393" s="57"/>
    </row>
    <row r="394" spans="1:6">
      <c r="A394" s="67"/>
      <c r="B394" s="70"/>
      <c r="C394" s="118"/>
      <c r="D394" s="119"/>
      <c r="E394" s="118"/>
      <c r="F394" s="57"/>
    </row>
    <row r="395" spans="1:6">
      <c r="B395" s="70"/>
      <c r="C395" s="118"/>
      <c r="D395" s="119"/>
      <c r="E395" s="118"/>
      <c r="F395" s="57"/>
    </row>
    <row r="396" spans="1:6">
      <c r="B396" s="70"/>
      <c r="C396" s="118"/>
      <c r="D396" s="119"/>
      <c r="E396" s="118"/>
      <c r="F396" s="57"/>
    </row>
    <row r="397" spans="1:6" ht="16.2" thickBot="1">
      <c r="A397" s="113" t="s">
        <v>142</v>
      </c>
      <c r="B397" s="69"/>
      <c r="C397" s="120"/>
      <c r="D397" s="121"/>
      <c r="E397" s="118"/>
      <c r="F397" s="57"/>
    </row>
    <row r="398" spans="1:6" ht="30.75" customHeight="1" thickTop="1">
      <c r="A398" s="1" t="s">
        <v>143</v>
      </c>
      <c r="B398" s="14" t="s">
        <v>542</v>
      </c>
      <c r="C398" s="19" t="s">
        <v>312</v>
      </c>
      <c r="D398" s="18" t="s">
        <v>64</v>
      </c>
      <c r="E398" s="1" t="s">
        <v>201</v>
      </c>
      <c r="F398" s="57"/>
    </row>
    <row r="399" spans="1:6">
      <c r="A399" s="67" t="s">
        <v>132</v>
      </c>
      <c r="B399" s="114">
        <v>171176719.91999999</v>
      </c>
      <c r="C399" s="220">
        <v>0.10232767620585992</v>
      </c>
      <c r="D399" s="114">
        <v>2728</v>
      </c>
      <c r="E399" s="221">
        <v>0.2500229126569517</v>
      </c>
      <c r="F399" s="57"/>
    </row>
    <row r="400" spans="1:6">
      <c r="A400" s="67" t="s">
        <v>133</v>
      </c>
      <c r="B400" s="114">
        <v>641879354.65999997</v>
      </c>
      <c r="C400" s="220">
        <v>0.38370885245126507</v>
      </c>
      <c r="D400" s="114">
        <v>4222</v>
      </c>
      <c r="E400" s="218">
        <v>0.38694895060031159</v>
      </c>
      <c r="F400" s="57"/>
    </row>
    <row r="401" spans="1:6">
      <c r="A401" s="67" t="s">
        <v>134</v>
      </c>
      <c r="B401" s="114">
        <v>169054367.06</v>
      </c>
      <c r="C401" s="220">
        <v>0.10105895557402308</v>
      </c>
      <c r="D401" s="114">
        <v>867</v>
      </c>
      <c r="E401" s="218">
        <v>7.9461094308496016E-2</v>
      </c>
      <c r="F401" s="57"/>
    </row>
    <row r="402" spans="1:6">
      <c r="A402" s="67" t="s">
        <v>135</v>
      </c>
      <c r="B402" s="114">
        <v>182443971.72999999</v>
      </c>
      <c r="C402" s="220">
        <v>0.10906312303228823</v>
      </c>
      <c r="D402" s="114">
        <v>831</v>
      </c>
      <c r="E402" s="218">
        <v>7.6161671707451195E-2</v>
      </c>
      <c r="F402" s="57"/>
    </row>
    <row r="403" spans="1:6">
      <c r="A403" s="67" t="s">
        <v>136</v>
      </c>
      <c r="B403" s="114">
        <v>151866885.47999999</v>
      </c>
      <c r="C403" s="220">
        <v>9.0784456502336339E-2</v>
      </c>
      <c r="D403" s="114">
        <v>683</v>
      </c>
      <c r="E403" s="218">
        <v>6.2597378792044731E-2</v>
      </c>
      <c r="F403" s="57"/>
    </row>
    <row r="404" spans="1:6">
      <c r="A404" s="67" t="s">
        <v>137</v>
      </c>
      <c r="B404" s="114">
        <v>154430513.75999999</v>
      </c>
      <c r="C404" s="220">
        <v>9.2316967025207822E-2</v>
      </c>
      <c r="D404" s="114">
        <v>692</v>
      </c>
      <c r="E404" s="218">
        <v>6.3422234442305936E-2</v>
      </c>
      <c r="F404" s="57"/>
    </row>
    <row r="405" spans="1:6">
      <c r="A405" s="67" t="s">
        <v>138</v>
      </c>
      <c r="B405" s="114">
        <v>138310530.09999999</v>
      </c>
      <c r="C405" s="220">
        <v>8.2680607190908265E-2</v>
      </c>
      <c r="D405" s="114">
        <v>627</v>
      </c>
      <c r="E405" s="218">
        <v>5.7464943634863902E-2</v>
      </c>
      <c r="F405" s="57"/>
    </row>
    <row r="406" spans="1:6">
      <c r="A406" s="67" t="s">
        <v>139</v>
      </c>
      <c r="B406" s="114">
        <v>61124863</v>
      </c>
      <c r="C406" s="220">
        <v>3.6539812143349476E-2</v>
      </c>
      <c r="D406" s="114">
        <v>250</v>
      </c>
      <c r="E406" s="218">
        <v>2.2912656951700118E-2</v>
      </c>
      <c r="F406" s="57"/>
    </row>
    <row r="407" spans="1:6">
      <c r="A407" s="67" t="s">
        <v>140</v>
      </c>
      <c r="B407" s="114">
        <v>1650259.35</v>
      </c>
      <c r="C407" s="689">
        <v>9.865080047182439E-4</v>
      </c>
      <c r="D407" s="114">
        <v>8</v>
      </c>
      <c r="E407" s="218">
        <v>7.332050224544038E-4</v>
      </c>
      <c r="F407" s="57"/>
    </row>
    <row r="408" spans="1:6">
      <c r="A408" s="67" t="s">
        <v>141</v>
      </c>
      <c r="B408" s="114">
        <v>891687.98</v>
      </c>
      <c r="C408" s="689">
        <v>5.3304187004366401E-4</v>
      </c>
      <c r="D408" s="114">
        <v>3</v>
      </c>
      <c r="E408" s="218">
        <v>2.7495188342040145E-4</v>
      </c>
      <c r="F408" s="57"/>
    </row>
    <row r="409" spans="1:6">
      <c r="A409" s="67" t="s">
        <v>0</v>
      </c>
      <c r="B409" s="114">
        <v>0</v>
      </c>
      <c r="C409" s="220">
        <v>0</v>
      </c>
      <c r="D409" s="114">
        <v>0</v>
      </c>
      <c r="E409" s="218">
        <v>0</v>
      </c>
      <c r="F409" s="57"/>
    </row>
    <row r="410" spans="1:6" ht="20.25" customHeight="1">
      <c r="A410" s="67" t="s">
        <v>1</v>
      </c>
      <c r="B410" s="114">
        <v>0</v>
      </c>
      <c r="C410" s="220">
        <v>0</v>
      </c>
      <c r="D410" s="114">
        <v>0</v>
      </c>
      <c r="E410" s="218">
        <v>0</v>
      </c>
      <c r="F410" s="57"/>
    </row>
    <row r="411" spans="1:6" s="126" customFormat="1" ht="16.2">
      <c r="A411" s="67" t="s">
        <v>2</v>
      </c>
      <c r="B411" s="114">
        <v>0</v>
      </c>
      <c r="C411" s="220">
        <v>0</v>
      </c>
      <c r="D411" s="114">
        <v>0</v>
      </c>
      <c r="E411" s="218">
        <v>0</v>
      </c>
    </row>
    <row r="412" spans="1:6" s="126" customFormat="1" ht="16.8" thickBot="1">
      <c r="A412" s="71" t="s">
        <v>319</v>
      </c>
      <c r="B412" s="127">
        <v>1672829153.0399997</v>
      </c>
      <c r="C412" s="117">
        <v>1.0000000000000002</v>
      </c>
      <c r="D412" s="122">
        <v>10911</v>
      </c>
      <c r="E412" s="128">
        <v>1</v>
      </c>
    </row>
    <row r="413" spans="1:6" s="126" customFormat="1" ht="16.8" thickTop="1">
      <c r="A413" s="9"/>
      <c r="B413" s="224"/>
      <c r="C413" s="223"/>
      <c r="D413" s="232"/>
      <c r="E413" s="223"/>
    </row>
    <row r="414" spans="1:6">
      <c r="A414" s="67"/>
      <c r="B414" s="70"/>
      <c r="C414" s="118"/>
      <c r="D414" s="119"/>
      <c r="E414" s="118"/>
      <c r="F414" s="84"/>
    </row>
    <row r="415" spans="1:6" s="126" customFormat="1" ht="16.2">
      <c r="A415" s="9"/>
      <c r="B415" s="224"/>
      <c r="C415" s="223"/>
      <c r="D415" s="232"/>
      <c r="E415" s="223"/>
    </row>
    <row r="416" spans="1:6" s="126" customFormat="1" ht="16.2">
      <c r="A416" s="9"/>
      <c r="B416" s="224"/>
      <c r="C416" s="223"/>
      <c r="D416" s="232"/>
      <c r="E416" s="223"/>
    </row>
    <row r="417" spans="1:10" s="54" customFormat="1" ht="45">
      <c r="A417" s="701" t="s">
        <v>435</v>
      </c>
      <c r="B417" s="701"/>
      <c r="C417" s="701"/>
      <c r="D417" s="701"/>
      <c r="E417" s="701"/>
      <c r="F417" s="701"/>
      <c r="G417" s="701"/>
      <c r="H417" s="701"/>
      <c r="I417" s="701"/>
      <c r="J417" s="701"/>
    </row>
    <row r="418" spans="1:10" s="55" customFormat="1" ht="30">
      <c r="A418" s="213"/>
      <c r="B418" s="213"/>
      <c r="C418" s="213"/>
      <c r="D418" s="213"/>
      <c r="E418" s="212" t="s">
        <v>230</v>
      </c>
      <c r="F418" s="213"/>
      <c r="G418" s="213"/>
      <c r="H418" s="214" t="s">
        <v>4</v>
      </c>
      <c r="I418" s="694">
        <v>44377</v>
      </c>
      <c r="J418" s="694"/>
    </row>
    <row r="419" spans="1:10">
      <c r="A419" s="56"/>
      <c r="B419" s="56"/>
      <c r="C419" s="56"/>
      <c r="D419" s="56"/>
      <c r="E419" s="56"/>
      <c r="F419" s="57"/>
    </row>
    <row r="420" spans="1:10" ht="16.2" thickBot="1">
      <c r="A420" s="113" t="s">
        <v>62</v>
      </c>
      <c r="F420" s="57"/>
    </row>
    <row r="421" spans="1:10" ht="30.6" customHeight="1" thickTop="1">
      <c r="A421" s="1" t="s">
        <v>63</v>
      </c>
      <c r="B421" s="14" t="s">
        <v>542</v>
      </c>
      <c r="C421" s="14" t="s">
        <v>312</v>
      </c>
      <c r="D421" s="14" t="s">
        <v>64</v>
      </c>
      <c r="E421" s="1" t="s">
        <v>201</v>
      </c>
      <c r="F421" s="84"/>
    </row>
    <row r="422" spans="1:10">
      <c r="A422" s="67" t="s">
        <v>65</v>
      </c>
      <c r="B422" s="114">
        <v>63559434.469999999</v>
      </c>
      <c r="C422" s="115">
        <v>3.7995173837384814E-2</v>
      </c>
      <c r="D422" s="114">
        <v>439</v>
      </c>
      <c r="E422" s="115">
        <v>4.0234625607185409E-2</v>
      </c>
      <c r="F422" s="57"/>
    </row>
    <row r="423" spans="1:10">
      <c r="A423" s="67" t="s">
        <v>66</v>
      </c>
      <c r="B423" s="114">
        <v>107598643.23999999</v>
      </c>
      <c r="C423" s="115">
        <v>6.4321358247770299E-2</v>
      </c>
      <c r="D423" s="114">
        <v>860</v>
      </c>
      <c r="E423" s="115">
        <v>7.8819539913848408E-2</v>
      </c>
      <c r="F423" s="57"/>
    </row>
    <row r="424" spans="1:10">
      <c r="A424" s="67" t="s">
        <v>67</v>
      </c>
      <c r="B424" s="114">
        <v>278147963.88999999</v>
      </c>
      <c r="C424" s="115">
        <v>0.16627398164631882</v>
      </c>
      <c r="D424" s="114">
        <v>1118</v>
      </c>
      <c r="E424" s="115">
        <v>0.10246540188800293</v>
      </c>
      <c r="F424" s="57"/>
    </row>
    <row r="425" spans="1:10">
      <c r="A425" s="67" t="s">
        <v>68</v>
      </c>
      <c r="B425" s="114">
        <v>38918352.810000002</v>
      </c>
      <c r="C425" s="115">
        <v>2.3264989577252666E-2</v>
      </c>
      <c r="D425" s="114">
        <v>358</v>
      </c>
      <c r="E425" s="115">
        <v>3.2810924754834568E-2</v>
      </c>
      <c r="F425" s="57"/>
    </row>
    <row r="426" spans="1:10">
      <c r="A426" s="67" t="s">
        <v>144</v>
      </c>
      <c r="B426" s="114">
        <v>128982931.78</v>
      </c>
      <c r="C426" s="115">
        <v>7.7104665198835048E-2</v>
      </c>
      <c r="D426" s="114">
        <v>1005</v>
      </c>
      <c r="E426" s="115">
        <v>9.2108880945834484E-2</v>
      </c>
      <c r="F426" s="57"/>
    </row>
    <row r="427" spans="1:10">
      <c r="A427" s="67" t="s">
        <v>402</v>
      </c>
      <c r="B427" s="114">
        <v>0</v>
      </c>
      <c r="C427" s="115">
        <v>0</v>
      </c>
      <c r="D427" s="114">
        <v>0</v>
      </c>
      <c r="E427" s="115">
        <v>0</v>
      </c>
      <c r="F427" s="57"/>
    </row>
    <row r="428" spans="1:10">
      <c r="A428" s="67" t="s">
        <v>125</v>
      </c>
      <c r="B428" s="114">
        <v>269946881.04000002</v>
      </c>
      <c r="C428" s="115">
        <v>0.16137145897381738</v>
      </c>
      <c r="D428" s="114">
        <v>1238</v>
      </c>
      <c r="E428" s="115">
        <v>0.11346347722481899</v>
      </c>
      <c r="F428" s="57"/>
    </row>
    <row r="429" spans="1:10">
      <c r="A429" s="67" t="s">
        <v>126</v>
      </c>
      <c r="B429" s="114">
        <v>198636977.06</v>
      </c>
      <c r="C429" s="115">
        <v>0.11874313446715158</v>
      </c>
      <c r="D429" s="114">
        <v>1159</v>
      </c>
      <c r="E429" s="115">
        <v>0.10622307762808175</v>
      </c>
      <c r="F429" s="57"/>
    </row>
    <row r="430" spans="1:10">
      <c r="A430" s="67" t="s">
        <v>407</v>
      </c>
      <c r="B430" s="114">
        <v>152211991.75999999</v>
      </c>
      <c r="C430" s="115">
        <v>9.0990757474179645E-2</v>
      </c>
      <c r="D430" s="114">
        <v>1463</v>
      </c>
      <c r="E430" s="115">
        <v>0.1340848684813491</v>
      </c>
      <c r="F430" s="57"/>
    </row>
    <row r="431" spans="1:10">
      <c r="A431" s="67" t="s">
        <v>127</v>
      </c>
      <c r="B431" s="114">
        <v>146439464.25999999</v>
      </c>
      <c r="C431" s="115">
        <v>8.7540000121278605E-2</v>
      </c>
      <c r="D431" s="114">
        <v>1011</v>
      </c>
      <c r="E431" s="115">
        <v>9.2658784712675288E-2</v>
      </c>
      <c r="F431" s="57"/>
    </row>
    <row r="432" spans="1:10">
      <c r="A432" s="67" t="s">
        <v>128</v>
      </c>
      <c r="B432" s="114">
        <v>41106339.460000001</v>
      </c>
      <c r="C432" s="115">
        <v>2.4572945411250303E-2</v>
      </c>
      <c r="D432" s="114">
        <v>354</v>
      </c>
      <c r="E432" s="115">
        <v>3.2444322243607368E-2</v>
      </c>
      <c r="F432" s="57"/>
    </row>
    <row r="433" spans="1:6">
      <c r="A433" s="67" t="s">
        <v>129</v>
      </c>
      <c r="B433" s="114">
        <v>146205650.78</v>
      </c>
      <c r="C433" s="115">
        <v>8.7400228836461452E-2</v>
      </c>
      <c r="D433" s="114">
        <v>1085</v>
      </c>
      <c r="E433" s="115">
        <v>9.9440931170378513E-2</v>
      </c>
      <c r="F433" s="57"/>
    </row>
    <row r="434" spans="1:6">
      <c r="A434" s="67" t="s">
        <v>130</v>
      </c>
      <c r="B434" s="114">
        <v>101074522.48999999</v>
      </c>
      <c r="C434" s="115">
        <v>6.0421306208299413E-2</v>
      </c>
      <c r="D434" s="114">
        <v>821</v>
      </c>
      <c r="E434" s="115">
        <v>7.5245165429383185E-2</v>
      </c>
      <c r="F434" s="57"/>
    </row>
    <row r="435" spans="1:6" ht="16.2" thickBot="1">
      <c r="A435" s="71" t="s">
        <v>319</v>
      </c>
      <c r="B435" s="116">
        <v>1672829153.04</v>
      </c>
      <c r="C435" s="117">
        <v>1</v>
      </c>
      <c r="D435" s="87">
        <v>10911</v>
      </c>
      <c r="E435" s="117">
        <v>1</v>
      </c>
      <c r="F435" s="57"/>
    </row>
    <row r="436" spans="1:6" ht="15.6" thickTop="1">
      <c r="F436" s="57"/>
    </row>
    <row r="437" spans="1:6" ht="16.2" thickBot="1">
      <c r="A437" s="113" t="s">
        <v>528</v>
      </c>
      <c r="B437" s="67"/>
      <c r="C437" s="67"/>
      <c r="D437" s="67"/>
      <c r="F437" s="57"/>
    </row>
    <row r="438" spans="1:6" ht="30.6" customHeight="1" thickTop="1">
      <c r="A438" s="1" t="s">
        <v>341</v>
      </c>
      <c r="B438" s="14" t="s">
        <v>542</v>
      </c>
      <c r="C438" s="14" t="s">
        <v>312</v>
      </c>
      <c r="D438" s="14" t="s">
        <v>64</v>
      </c>
      <c r="E438" s="1" t="s">
        <v>201</v>
      </c>
      <c r="F438" s="57"/>
    </row>
    <row r="439" spans="1:6">
      <c r="A439" s="129" t="s">
        <v>5</v>
      </c>
      <c r="B439" s="114">
        <v>123904.96000000001</v>
      </c>
      <c r="C439" s="220">
        <v>7.406910608583662E-5</v>
      </c>
      <c r="D439" s="114">
        <v>90</v>
      </c>
      <c r="E439" s="115">
        <v>8.2485565026120429E-3</v>
      </c>
      <c r="F439" s="57"/>
    </row>
    <row r="440" spans="1:6">
      <c r="A440" s="129" t="s">
        <v>6</v>
      </c>
      <c r="B440" s="114">
        <v>790107.04</v>
      </c>
      <c r="C440" s="220">
        <v>4.7231783267535346E-4</v>
      </c>
      <c r="D440" s="114">
        <v>105</v>
      </c>
      <c r="E440" s="115">
        <v>9.6233159197140501E-3</v>
      </c>
      <c r="F440" s="57"/>
    </row>
    <row r="441" spans="1:6">
      <c r="A441" s="129" t="s">
        <v>7</v>
      </c>
      <c r="B441" s="114">
        <v>8499052.9499999993</v>
      </c>
      <c r="C441" s="220">
        <v>5.080646122501413E-3</v>
      </c>
      <c r="D441" s="114">
        <v>477</v>
      </c>
      <c r="E441" s="115">
        <v>4.3717349463843827E-2</v>
      </c>
      <c r="F441" s="57"/>
    </row>
    <row r="442" spans="1:6">
      <c r="A442" s="129" t="s">
        <v>8</v>
      </c>
      <c r="B442" s="114">
        <v>38355907.600000001</v>
      </c>
      <c r="C442" s="220">
        <v>2.2928765636524538E-2</v>
      </c>
      <c r="D442" s="114">
        <v>995</v>
      </c>
      <c r="E442" s="115">
        <v>9.1192374667766474E-2</v>
      </c>
      <c r="F442" s="57"/>
    </row>
    <row r="443" spans="1:6">
      <c r="A443" s="129" t="s">
        <v>9</v>
      </c>
      <c r="B443" s="114">
        <v>77338524.019999996</v>
      </c>
      <c r="C443" s="220">
        <v>4.6232171336477598E-2</v>
      </c>
      <c r="D443" s="114">
        <v>1232</v>
      </c>
      <c r="E443" s="115">
        <v>0.11291357345797819</v>
      </c>
      <c r="F443" s="57"/>
    </row>
    <row r="444" spans="1:6">
      <c r="A444" s="129" t="s">
        <v>10</v>
      </c>
      <c r="B444" s="114">
        <v>109243166.93000001</v>
      </c>
      <c r="C444" s="220">
        <v>6.5304437534146567E-2</v>
      </c>
      <c r="D444" s="114">
        <v>1242</v>
      </c>
      <c r="E444" s="115">
        <v>0.1138300797360462</v>
      </c>
      <c r="F444" s="57"/>
    </row>
    <row r="445" spans="1:6">
      <c r="A445" s="129" t="s">
        <v>11</v>
      </c>
      <c r="B445" s="114">
        <v>287925153.36000001</v>
      </c>
      <c r="C445" s="220">
        <v>0.17211868458698198</v>
      </c>
      <c r="D445" s="114">
        <v>2322</v>
      </c>
      <c r="E445" s="115">
        <v>0.2128127577673907</v>
      </c>
      <c r="F445" s="57"/>
    </row>
    <row r="446" spans="1:6">
      <c r="A446" s="129" t="s">
        <v>12</v>
      </c>
      <c r="B446" s="114">
        <v>296657929.70999998</v>
      </c>
      <c r="C446" s="220">
        <v>0.17733904814540638</v>
      </c>
      <c r="D446" s="114">
        <v>1709</v>
      </c>
      <c r="E446" s="115">
        <v>0.15663092292182201</v>
      </c>
      <c r="F446" s="57"/>
    </row>
    <row r="447" spans="1:6">
      <c r="A447" s="129" t="s">
        <v>13</v>
      </c>
      <c r="B447" s="114">
        <v>237439795.38</v>
      </c>
      <c r="C447" s="220">
        <v>0.14193905871888066</v>
      </c>
      <c r="D447" s="114">
        <v>1062</v>
      </c>
      <c r="E447" s="115">
        <v>9.7332966730822104E-2</v>
      </c>
      <c r="F447" s="57"/>
    </row>
    <row r="448" spans="1:6">
      <c r="A448" s="129" t="s">
        <v>14</v>
      </c>
      <c r="B448" s="114">
        <v>160341482.87</v>
      </c>
      <c r="C448" s="220">
        <v>9.5850483343510914E-2</v>
      </c>
      <c r="D448" s="114">
        <v>587</v>
      </c>
      <c r="E448" s="115">
        <v>5.3798918522591881E-2</v>
      </c>
      <c r="F448" s="57"/>
    </row>
    <row r="449" spans="1:6">
      <c r="A449" s="129" t="s">
        <v>15</v>
      </c>
      <c r="B449" s="114">
        <v>126401340.45</v>
      </c>
      <c r="C449" s="220">
        <v>7.5561416550096155E-2</v>
      </c>
      <c r="D449" s="114">
        <v>391</v>
      </c>
      <c r="E449" s="115">
        <v>3.5835395472458988E-2</v>
      </c>
      <c r="F449" s="57"/>
    </row>
    <row r="450" spans="1:6">
      <c r="A450" s="129" t="s">
        <v>16</v>
      </c>
      <c r="B450" s="114">
        <v>91563912.400000006</v>
      </c>
      <c r="C450" s="220">
        <v>5.473596166924917E-2</v>
      </c>
      <c r="D450" s="114">
        <v>246</v>
      </c>
      <c r="E450" s="115">
        <v>2.2546054440472918E-2</v>
      </c>
      <c r="F450" s="57"/>
    </row>
    <row r="451" spans="1:6">
      <c r="A451" s="129" t="s">
        <v>17</v>
      </c>
      <c r="B451" s="114">
        <v>63696036.630000003</v>
      </c>
      <c r="C451" s="220">
        <v>3.8076833198564496E-2</v>
      </c>
      <c r="D451" s="114">
        <v>150</v>
      </c>
      <c r="E451" s="115">
        <v>1.3747594171020072E-2</v>
      </c>
      <c r="F451" s="57"/>
    </row>
    <row r="452" spans="1:6">
      <c r="A452" s="129" t="s">
        <v>18</v>
      </c>
      <c r="B452" s="114">
        <v>52150131.719999999</v>
      </c>
      <c r="C452" s="220">
        <v>3.1174810425337561E-2</v>
      </c>
      <c r="D452" s="114">
        <v>110</v>
      </c>
      <c r="E452" s="115">
        <v>1.0081569058748052E-2</v>
      </c>
      <c r="F452" s="57"/>
    </row>
    <row r="453" spans="1:6">
      <c r="A453" s="129" t="s">
        <v>19</v>
      </c>
      <c r="B453" s="114">
        <v>52278701.600000001</v>
      </c>
      <c r="C453" s="220">
        <v>3.1251668172446019E-2</v>
      </c>
      <c r="D453" s="114">
        <v>95</v>
      </c>
      <c r="E453" s="115">
        <v>8.7068096416460447E-3</v>
      </c>
      <c r="F453" s="57"/>
    </row>
    <row r="454" spans="1:6">
      <c r="A454" s="129" t="s">
        <v>20</v>
      </c>
      <c r="B454" s="114">
        <v>32473921.989999998</v>
      </c>
      <c r="C454" s="220">
        <v>1.9412575355340841E-2</v>
      </c>
      <c r="D454" s="114">
        <v>51</v>
      </c>
      <c r="E454" s="115">
        <v>4.6741820181468241E-3</v>
      </c>
      <c r="F454" s="57"/>
    </row>
    <row r="455" spans="1:6">
      <c r="A455" s="129" t="s">
        <v>21</v>
      </c>
      <c r="B455" s="114">
        <v>19944571.16</v>
      </c>
      <c r="C455" s="220">
        <v>1.1922658762704557E-2</v>
      </c>
      <c r="D455" s="114">
        <v>27</v>
      </c>
      <c r="E455" s="115">
        <v>2.474566950783613E-3</v>
      </c>
      <c r="F455" s="57"/>
    </row>
    <row r="456" spans="1:6">
      <c r="A456" s="129" t="s">
        <v>22</v>
      </c>
      <c r="B456" s="114">
        <v>10941348.35</v>
      </c>
      <c r="C456" s="220">
        <v>6.5406251021609095E-3</v>
      </c>
      <c r="D456" s="114">
        <v>13</v>
      </c>
      <c r="E456" s="115">
        <v>1.1914581614884063E-3</v>
      </c>
      <c r="F456" s="57"/>
    </row>
    <row r="457" spans="1:6">
      <c r="A457" s="129" t="s">
        <v>23</v>
      </c>
      <c r="B457" s="114">
        <v>6664163.9199999999</v>
      </c>
      <c r="C457" s="220">
        <v>3.9837684009089288E-3</v>
      </c>
      <c r="D457" s="114">
        <v>7</v>
      </c>
      <c r="E457" s="115">
        <v>6.4155439464760335E-4</v>
      </c>
      <c r="F457" s="57"/>
    </row>
    <row r="458" spans="1:6">
      <c r="A458" s="129" t="s">
        <v>24</v>
      </c>
      <c r="B458" s="114">
        <v>0</v>
      </c>
      <c r="C458" s="220">
        <v>0</v>
      </c>
      <c r="D458" s="114">
        <v>0</v>
      </c>
      <c r="E458" s="115">
        <v>0</v>
      </c>
      <c r="F458" s="57"/>
    </row>
    <row r="459" spans="1:6" ht="16.2" thickBot="1">
      <c r="A459" s="71" t="s">
        <v>319</v>
      </c>
      <c r="B459" s="87">
        <v>1672829153.0400002</v>
      </c>
      <c r="C459" s="88">
        <v>1</v>
      </c>
      <c r="D459" s="127">
        <v>10911</v>
      </c>
      <c r="E459" s="117">
        <v>1</v>
      </c>
      <c r="F459" s="57"/>
    </row>
    <row r="460" spans="1:6" ht="16.2" thickTop="1">
      <c r="A460" s="9"/>
      <c r="B460" s="176"/>
      <c r="C460" s="223"/>
      <c r="D460" s="224"/>
      <c r="E460" s="223"/>
      <c r="F460" s="57"/>
    </row>
    <row r="461" spans="1:6" ht="15.6">
      <c r="A461" s="9"/>
      <c r="B461" s="176"/>
      <c r="C461" s="223"/>
      <c r="D461" s="224"/>
      <c r="E461" s="223"/>
      <c r="F461" s="57"/>
    </row>
    <row r="462" spans="1:6" ht="15.6">
      <c r="A462" s="9"/>
      <c r="B462" s="176"/>
      <c r="C462" s="223"/>
      <c r="D462" s="224"/>
      <c r="E462" s="223"/>
      <c r="F462" s="57"/>
    </row>
    <row r="463" spans="1:6" ht="15.6">
      <c r="A463" s="9"/>
      <c r="B463" s="176"/>
      <c r="C463" s="223"/>
      <c r="D463" s="224"/>
      <c r="E463" s="223"/>
      <c r="F463" s="57"/>
    </row>
    <row r="464" spans="1:6" ht="15.6">
      <c r="A464" s="9"/>
      <c r="B464" s="176"/>
      <c r="C464" s="223"/>
      <c r="D464" s="224"/>
      <c r="E464" s="223"/>
      <c r="F464" s="57"/>
    </row>
    <row r="465" spans="1:10" ht="15.6">
      <c r="A465" s="9"/>
      <c r="B465" s="176"/>
      <c r="C465" s="223"/>
      <c r="D465" s="224"/>
      <c r="E465" s="223"/>
      <c r="F465" s="57"/>
    </row>
    <row r="466" spans="1:10" ht="15.6">
      <c r="A466" s="9"/>
      <c r="B466" s="176"/>
      <c r="C466" s="223"/>
      <c r="D466" s="224"/>
      <c r="E466" s="223"/>
      <c r="F466" s="57"/>
    </row>
    <row r="467" spans="1:10" ht="15.6">
      <c r="A467" s="9"/>
      <c r="B467" s="176"/>
      <c r="C467" s="223"/>
      <c r="D467" s="224"/>
      <c r="E467" s="223"/>
      <c r="F467" s="57"/>
    </row>
    <row r="468" spans="1:10" ht="15.6">
      <c r="A468" s="9"/>
      <c r="B468" s="176"/>
      <c r="C468" s="223"/>
      <c r="D468" s="224"/>
      <c r="E468" s="223"/>
      <c r="F468" s="57"/>
    </row>
    <row r="469" spans="1:10" ht="15.6">
      <c r="A469" s="9"/>
      <c r="B469" s="176"/>
      <c r="C469" s="223"/>
      <c r="D469" s="224"/>
      <c r="E469" s="223"/>
      <c r="F469" s="57"/>
    </row>
    <row r="470" spans="1:10" ht="15.6">
      <c r="A470" s="9"/>
      <c r="B470" s="176"/>
      <c r="C470" s="223"/>
      <c r="D470" s="224"/>
      <c r="E470" s="223"/>
      <c r="F470" s="57"/>
    </row>
    <row r="471" spans="1:10" ht="15.6">
      <c r="A471" s="9"/>
      <c r="B471" s="176"/>
      <c r="C471" s="223"/>
      <c r="D471" s="224"/>
      <c r="E471" s="223"/>
      <c r="F471" s="57"/>
    </row>
    <row r="472" spans="1:10" ht="15.6">
      <c r="A472" s="9"/>
      <c r="B472" s="176"/>
      <c r="C472" s="223"/>
      <c r="D472" s="224"/>
      <c r="E472" s="223"/>
      <c r="F472" s="57"/>
    </row>
    <row r="473" spans="1:10" ht="15.6">
      <c r="A473" s="9"/>
      <c r="B473" s="176"/>
      <c r="C473" s="223"/>
      <c r="D473" s="224"/>
      <c r="E473" s="223"/>
      <c r="F473" s="57"/>
    </row>
    <row r="474" spans="1:10" ht="15.6">
      <c r="A474" s="9"/>
      <c r="B474" s="176"/>
      <c r="C474" s="223"/>
      <c r="D474" s="224"/>
      <c r="E474" s="223"/>
      <c r="F474" s="57"/>
    </row>
    <row r="475" spans="1:10" ht="15.6">
      <c r="A475" s="9"/>
      <c r="B475" s="176"/>
      <c r="C475" s="223"/>
      <c r="D475" s="224"/>
      <c r="E475" s="223"/>
      <c r="F475" s="57"/>
    </row>
    <row r="476" spans="1:10" ht="15.6">
      <c r="A476" s="9"/>
      <c r="B476" s="176"/>
      <c r="C476" s="223"/>
      <c r="D476" s="224"/>
      <c r="E476" s="223"/>
      <c r="F476" s="57"/>
    </row>
    <row r="477" spans="1:10" ht="15.6">
      <c r="A477" s="9"/>
      <c r="B477" s="176"/>
      <c r="C477" s="223"/>
      <c r="D477" s="224"/>
      <c r="E477" s="223"/>
      <c r="F477" s="57"/>
    </row>
    <row r="478" spans="1:10" ht="15.6">
      <c r="A478" s="9"/>
      <c r="B478" s="176"/>
      <c r="C478" s="223"/>
      <c r="D478" s="224"/>
      <c r="E478" s="223"/>
      <c r="F478" s="57"/>
    </row>
    <row r="479" spans="1:10" s="54" customFormat="1" ht="45">
      <c r="A479" s="701" t="s">
        <v>435</v>
      </c>
      <c r="B479" s="701"/>
      <c r="C479" s="701"/>
      <c r="D479" s="701"/>
      <c r="E479" s="701"/>
      <c r="F479" s="701"/>
      <c r="G479" s="701"/>
      <c r="H479" s="701"/>
      <c r="I479" s="701"/>
      <c r="J479" s="701"/>
    </row>
    <row r="480" spans="1:10" s="55" customFormat="1" ht="30">
      <c r="A480" s="213"/>
      <c r="B480" s="213"/>
      <c r="C480" s="213"/>
      <c r="D480" s="213"/>
      <c r="E480" s="212" t="s">
        <v>230</v>
      </c>
      <c r="F480" s="213"/>
      <c r="G480" s="213"/>
      <c r="H480" s="214" t="s">
        <v>4</v>
      </c>
      <c r="I480" s="694">
        <v>44377</v>
      </c>
      <c r="J480" s="694"/>
    </row>
    <row r="481" spans="1:8" s="33" customFormat="1">
      <c r="F481" s="57"/>
      <c r="G481" s="57"/>
      <c r="H481" s="57"/>
    </row>
    <row r="482" spans="1:8" ht="16.2" thickBot="1">
      <c r="A482" s="113" t="s">
        <v>150</v>
      </c>
      <c r="B482" s="121"/>
      <c r="C482" s="120"/>
      <c r="D482" s="121"/>
      <c r="E482" s="118"/>
      <c r="F482" s="57"/>
    </row>
    <row r="483" spans="1:8" ht="30.6" customHeight="1" thickTop="1">
      <c r="A483" s="1" t="s">
        <v>151</v>
      </c>
      <c r="B483" s="14" t="s">
        <v>542</v>
      </c>
      <c r="C483" s="17" t="s">
        <v>312</v>
      </c>
      <c r="D483" s="18" t="s">
        <v>64</v>
      </c>
      <c r="E483" s="1" t="s">
        <v>201</v>
      </c>
      <c r="F483" s="84"/>
    </row>
    <row r="484" spans="1:8">
      <c r="A484" s="67" t="s">
        <v>333</v>
      </c>
      <c r="B484" s="114">
        <v>323833243.17000002</v>
      </c>
      <c r="C484" s="222">
        <v>0.19358417001610964</v>
      </c>
      <c r="D484" s="114">
        <v>1794</v>
      </c>
      <c r="E484" s="219">
        <v>0.16442122628540007</v>
      </c>
      <c r="F484" s="57"/>
    </row>
    <row r="485" spans="1:8">
      <c r="A485" s="67" t="s">
        <v>25</v>
      </c>
      <c r="B485" s="114">
        <v>311134545.92000002</v>
      </c>
      <c r="C485" s="222">
        <v>0.1859930198816665</v>
      </c>
      <c r="D485" s="114">
        <v>1784</v>
      </c>
      <c r="E485" s="219">
        <v>0.16350472000733204</v>
      </c>
      <c r="F485" s="57"/>
    </row>
    <row r="486" spans="1:8">
      <c r="A486" s="67" t="s">
        <v>26</v>
      </c>
      <c r="B486" s="114">
        <v>389851382.67000002</v>
      </c>
      <c r="C486" s="222">
        <v>0.23304913234058044</v>
      </c>
      <c r="D486" s="114">
        <v>2246</v>
      </c>
      <c r="E486" s="219">
        <v>0.20584731005407386</v>
      </c>
      <c r="F486" s="57"/>
    </row>
    <row r="487" spans="1:8">
      <c r="A487" s="67" t="s">
        <v>27</v>
      </c>
      <c r="B487" s="114">
        <v>217566556.11000001</v>
      </c>
      <c r="C487" s="222">
        <v>0.13005904142369862</v>
      </c>
      <c r="D487" s="114">
        <v>1532</v>
      </c>
      <c r="E487" s="219">
        <v>0.14040876180001832</v>
      </c>
      <c r="F487" s="57"/>
    </row>
    <row r="488" spans="1:8">
      <c r="A488" s="67" t="s">
        <v>28</v>
      </c>
      <c r="B488" s="114">
        <v>241817751.03999999</v>
      </c>
      <c r="C488" s="222">
        <v>0.14455615542122119</v>
      </c>
      <c r="D488" s="114">
        <v>1923</v>
      </c>
      <c r="E488" s="219">
        <v>0.1762441572724773</v>
      </c>
      <c r="F488" s="57"/>
    </row>
    <row r="489" spans="1:8">
      <c r="A489" s="67" t="s">
        <v>29</v>
      </c>
      <c r="B489" s="114">
        <v>151194334.34999999</v>
      </c>
      <c r="C489" s="222">
        <v>9.0382412379194546E-2</v>
      </c>
      <c r="D489" s="114">
        <v>1286</v>
      </c>
      <c r="E489" s="219">
        <v>0.11786270735954542</v>
      </c>
      <c r="F489" s="57"/>
    </row>
    <row r="490" spans="1:8">
      <c r="A490" s="67" t="s">
        <v>30</v>
      </c>
      <c r="B490" s="114">
        <v>34568213.909999996</v>
      </c>
      <c r="C490" s="222">
        <v>2.0664521446903204E-2</v>
      </c>
      <c r="D490" s="114">
        <v>312</v>
      </c>
      <c r="E490" s="219">
        <v>2.859499587572175E-2</v>
      </c>
      <c r="F490" s="57"/>
    </row>
    <row r="491" spans="1:8">
      <c r="A491" s="67" t="s">
        <v>31</v>
      </c>
      <c r="B491" s="114">
        <v>2863125.87</v>
      </c>
      <c r="C491" s="222">
        <v>1.7115470906260196E-3</v>
      </c>
      <c r="D491" s="114">
        <v>34</v>
      </c>
      <c r="E491" s="219">
        <v>3.1161213454312161E-3</v>
      </c>
      <c r="F491" s="57"/>
    </row>
    <row r="492" spans="1:8">
      <c r="A492" s="67" t="s">
        <v>32</v>
      </c>
      <c r="B492" s="114">
        <v>0</v>
      </c>
      <c r="C492" s="222">
        <v>0</v>
      </c>
      <c r="D492" s="114">
        <v>0</v>
      </c>
      <c r="E492" s="219">
        <v>0</v>
      </c>
      <c r="F492" s="57"/>
    </row>
    <row r="493" spans="1:8">
      <c r="A493" s="67" t="s">
        <v>33</v>
      </c>
      <c r="B493" s="114">
        <v>0</v>
      </c>
      <c r="C493" s="222">
        <v>0</v>
      </c>
      <c r="D493" s="114">
        <v>0</v>
      </c>
      <c r="E493" s="219">
        <v>0</v>
      </c>
      <c r="F493" s="57"/>
    </row>
    <row r="494" spans="1:8">
      <c r="A494" s="67" t="s">
        <v>34</v>
      </c>
      <c r="B494" s="114">
        <v>0</v>
      </c>
      <c r="C494" s="222">
        <v>0</v>
      </c>
      <c r="D494" s="114">
        <v>0</v>
      </c>
      <c r="E494" s="219">
        <v>0</v>
      </c>
      <c r="F494" s="57"/>
    </row>
    <row r="495" spans="1:8">
      <c r="A495" s="67" t="s">
        <v>35</v>
      </c>
      <c r="B495" s="114">
        <v>0</v>
      </c>
      <c r="C495" s="222">
        <v>0</v>
      </c>
      <c r="D495" s="114">
        <v>0</v>
      </c>
      <c r="E495" s="219">
        <v>0</v>
      </c>
      <c r="F495" s="57"/>
    </row>
    <row r="496" spans="1:8">
      <c r="A496" s="67" t="s">
        <v>36</v>
      </c>
      <c r="B496" s="114">
        <v>0</v>
      </c>
      <c r="C496" s="222">
        <v>0</v>
      </c>
      <c r="D496" s="114">
        <v>0</v>
      </c>
      <c r="E496" s="219">
        <v>0</v>
      </c>
      <c r="F496" s="57"/>
    </row>
    <row r="497" spans="1:6" ht="16.2" thickBot="1">
      <c r="A497" s="71" t="s">
        <v>319</v>
      </c>
      <c r="B497" s="87">
        <v>1672829153.0399997</v>
      </c>
      <c r="C497" s="88">
        <v>1</v>
      </c>
      <c r="D497" s="127">
        <v>10911</v>
      </c>
      <c r="E497" s="117">
        <v>1</v>
      </c>
      <c r="F497" s="57"/>
    </row>
    <row r="498" spans="1:6" ht="16.2" thickTop="1">
      <c r="B498" s="83"/>
      <c r="C498" s="130"/>
      <c r="D498" s="82"/>
      <c r="E498" s="130"/>
      <c r="F498" s="57"/>
    </row>
    <row r="499" spans="1:6" ht="16.2" thickBot="1">
      <c r="A499" s="113" t="s">
        <v>37</v>
      </c>
      <c r="B499" s="67"/>
      <c r="C499" s="67"/>
      <c r="D499" s="67"/>
      <c r="F499" s="57"/>
    </row>
    <row r="500" spans="1:6" ht="30.6" customHeight="1" thickTop="1">
      <c r="A500" s="1" t="s">
        <v>38</v>
      </c>
      <c r="B500" s="14" t="s">
        <v>542</v>
      </c>
      <c r="C500" s="17" t="s">
        <v>312</v>
      </c>
      <c r="D500" s="14" t="s">
        <v>64</v>
      </c>
      <c r="E500" s="1" t="s">
        <v>201</v>
      </c>
      <c r="F500" s="84"/>
    </row>
    <row r="501" spans="1:6">
      <c r="A501" s="67" t="s">
        <v>39</v>
      </c>
      <c r="B501" s="114">
        <v>2588308.0699999998</v>
      </c>
      <c r="C501" s="220">
        <v>1.547263846577708E-3</v>
      </c>
      <c r="D501" s="114">
        <v>195</v>
      </c>
      <c r="E501" s="221">
        <v>1.7871872422326091E-2</v>
      </c>
      <c r="F501" s="57"/>
    </row>
    <row r="502" spans="1:6">
      <c r="A502" s="67" t="s">
        <v>40</v>
      </c>
      <c r="B502" s="114">
        <v>15291191.449999999</v>
      </c>
      <c r="C502" s="220">
        <v>9.1409164063237496E-3</v>
      </c>
      <c r="D502" s="114">
        <v>434</v>
      </c>
      <c r="E502" s="218">
        <v>3.9776372468151404E-2</v>
      </c>
      <c r="F502" s="57"/>
    </row>
    <row r="503" spans="1:6">
      <c r="A503" s="67" t="s">
        <v>41</v>
      </c>
      <c r="B503" s="114">
        <v>107908239.25</v>
      </c>
      <c r="C503" s="220">
        <v>6.4506431546760445E-2</v>
      </c>
      <c r="D503" s="114">
        <v>1571</v>
      </c>
      <c r="E503" s="218">
        <v>0.14398313628448356</v>
      </c>
      <c r="F503" s="57"/>
    </row>
    <row r="504" spans="1:6">
      <c r="A504" s="67" t="s">
        <v>42</v>
      </c>
      <c r="B504" s="114">
        <v>236980755.55000001</v>
      </c>
      <c r="C504" s="220">
        <v>0.1416646494469202</v>
      </c>
      <c r="D504" s="114">
        <v>1979</v>
      </c>
      <c r="E504" s="218">
        <v>0.18137659242965815</v>
      </c>
      <c r="F504" s="57"/>
    </row>
    <row r="505" spans="1:6">
      <c r="A505" s="67" t="s">
        <v>43</v>
      </c>
      <c r="B505" s="114">
        <v>381714058.57999998</v>
      </c>
      <c r="C505" s="220">
        <v>0.22818472399666065</v>
      </c>
      <c r="D505" s="114">
        <v>2319</v>
      </c>
      <c r="E505" s="218">
        <v>0.21253780588397031</v>
      </c>
      <c r="F505" s="57"/>
    </row>
    <row r="506" spans="1:6">
      <c r="A506" s="67" t="s">
        <v>44</v>
      </c>
      <c r="B506" s="114">
        <v>450935899.76999998</v>
      </c>
      <c r="C506" s="220">
        <v>0.26956482612137822</v>
      </c>
      <c r="D506" s="114">
        <v>2244</v>
      </c>
      <c r="E506" s="218">
        <v>0.20566400879846028</v>
      </c>
      <c r="F506" s="57"/>
    </row>
    <row r="507" spans="1:6">
      <c r="A507" s="67" t="s">
        <v>45</v>
      </c>
      <c r="B507" s="114">
        <v>302406723.24000001</v>
      </c>
      <c r="C507" s="220">
        <v>0.18077561757603408</v>
      </c>
      <c r="D507" s="114">
        <v>1372</v>
      </c>
      <c r="E507" s="218">
        <v>0.12574466135093026</v>
      </c>
      <c r="F507" s="57"/>
    </row>
    <row r="508" spans="1:6">
      <c r="A508" s="67" t="s">
        <v>46</v>
      </c>
      <c r="B508" s="114">
        <v>175003977.13</v>
      </c>
      <c r="C508" s="220">
        <v>0.10461557105934498</v>
      </c>
      <c r="D508" s="114">
        <v>797</v>
      </c>
      <c r="E508" s="218">
        <v>7.3045550362019984E-2</v>
      </c>
      <c r="F508" s="57"/>
    </row>
    <row r="509" spans="1:6" ht="17.25" customHeight="1" thickBot="1">
      <c r="A509" s="71" t="s">
        <v>319</v>
      </c>
      <c r="B509" s="131">
        <v>1672829153.04</v>
      </c>
      <c r="C509" s="88">
        <v>1</v>
      </c>
      <c r="D509" s="131">
        <v>10911</v>
      </c>
      <c r="E509" s="128">
        <v>1</v>
      </c>
      <c r="F509" s="57"/>
    </row>
    <row r="510" spans="1:6" ht="15.6" thickTop="1">
      <c r="F510" s="57"/>
    </row>
    <row r="511" spans="1:6" ht="16.2" thickBot="1">
      <c r="A511" s="113" t="s">
        <v>401</v>
      </c>
      <c r="F511" s="57"/>
    </row>
    <row r="512" spans="1:6" ht="30.6" customHeight="1" thickTop="1">
      <c r="A512" s="1" t="s">
        <v>38</v>
      </c>
      <c r="B512" s="14" t="s">
        <v>214</v>
      </c>
      <c r="C512" s="14" t="s">
        <v>52</v>
      </c>
      <c r="D512" s="1" t="s">
        <v>53</v>
      </c>
      <c r="F512" s="57"/>
    </row>
    <row r="513" spans="1:6">
      <c r="A513" s="67" t="s">
        <v>39</v>
      </c>
      <c r="B513" s="114">
        <v>2588308.0700000003</v>
      </c>
      <c r="C513" s="114">
        <v>0</v>
      </c>
      <c r="D513" s="249">
        <v>0</v>
      </c>
      <c r="F513" s="84"/>
    </row>
    <row r="514" spans="1:6">
      <c r="A514" s="67" t="s">
        <v>40</v>
      </c>
      <c r="B514" s="114">
        <v>15291191.450000001</v>
      </c>
      <c r="C514" s="114">
        <v>0</v>
      </c>
      <c r="D514" s="250">
        <v>0</v>
      </c>
      <c r="F514" s="84"/>
    </row>
    <row r="515" spans="1:6">
      <c r="A515" s="67" t="s">
        <v>41</v>
      </c>
      <c r="B515" s="114">
        <v>106650728.04000001</v>
      </c>
      <c r="C515" s="114">
        <v>997871.45</v>
      </c>
      <c r="D515" s="250">
        <v>259639.76</v>
      </c>
      <c r="F515" s="84"/>
    </row>
    <row r="516" spans="1:6">
      <c r="A516" s="67" t="s">
        <v>42</v>
      </c>
      <c r="B516" s="114">
        <v>235925354.78000039</v>
      </c>
      <c r="C516" s="114">
        <v>904174.89999999991</v>
      </c>
      <c r="D516" s="250">
        <v>151225.87</v>
      </c>
      <c r="F516" s="84"/>
    </row>
    <row r="517" spans="1:6">
      <c r="A517" s="67" t="s">
        <v>43</v>
      </c>
      <c r="B517" s="114">
        <v>378546124.80999959</v>
      </c>
      <c r="C517" s="114">
        <v>3167933.77</v>
      </c>
      <c r="D517" s="250">
        <v>0</v>
      </c>
      <c r="F517" s="57"/>
    </row>
    <row r="518" spans="1:6">
      <c r="A518" s="67" t="s">
        <v>44</v>
      </c>
      <c r="B518" s="114">
        <v>449657060.4399991</v>
      </c>
      <c r="C518" s="114">
        <v>1278839.33</v>
      </c>
      <c r="D518" s="250">
        <v>0</v>
      </c>
      <c r="F518" s="57"/>
    </row>
    <row r="519" spans="1:6">
      <c r="A519" s="67" t="s">
        <v>45</v>
      </c>
      <c r="B519" s="114">
        <v>302406723.24000001</v>
      </c>
      <c r="C519" s="114">
        <v>0</v>
      </c>
      <c r="D519" s="250">
        <v>0</v>
      </c>
      <c r="F519" s="57"/>
    </row>
    <row r="520" spans="1:6">
      <c r="A520" s="67" t="s">
        <v>46</v>
      </c>
      <c r="B520" s="114">
        <v>175003977.12999976</v>
      </c>
      <c r="C520" s="114">
        <v>0</v>
      </c>
      <c r="D520" s="250">
        <v>0</v>
      </c>
      <c r="F520" s="57"/>
    </row>
    <row r="521" spans="1:6" ht="16.2" thickBot="1">
      <c r="A521" s="71" t="s">
        <v>319</v>
      </c>
      <c r="B521" s="131">
        <v>1666069467.9599991</v>
      </c>
      <c r="C521" s="131">
        <v>6348819.4500000002</v>
      </c>
      <c r="D521" s="251">
        <v>410865.63</v>
      </c>
      <c r="F521" s="57"/>
    </row>
    <row r="522" spans="1:6" ht="15.6" thickTop="1">
      <c r="F522" s="57"/>
    </row>
    <row r="523" spans="1:6" s="33" customFormat="1" ht="16.2" thickBot="1">
      <c r="A523" s="113" t="s">
        <v>363</v>
      </c>
      <c r="B523" s="121"/>
      <c r="C523" s="120"/>
      <c r="D523" s="121"/>
      <c r="E523" s="118"/>
    </row>
    <row r="524" spans="1:6" ht="30.6" customHeight="1" thickTop="1">
      <c r="A524" s="1" t="s">
        <v>363</v>
      </c>
      <c r="B524" s="14" t="s">
        <v>542</v>
      </c>
      <c r="C524" s="17" t="s">
        <v>312</v>
      </c>
      <c r="D524" s="18" t="s">
        <v>64</v>
      </c>
      <c r="E524" s="1" t="s">
        <v>201</v>
      </c>
      <c r="F524" s="57"/>
    </row>
    <row r="525" spans="1:6">
      <c r="A525" s="67" t="s">
        <v>243</v>
      </c>
      <c r="B525" s="114">
        <v>1306441599.8199999</v>
      </c>
      <c r="C525" s="218">
        <v>0.78097730270053523</v>
      </c>
      <c r="D525" s="114">
        <v>8963</v>
      </c>
      <c r="E525" s="219">
        <v>0.82146457703235265</v>
      </c>
      <c r="F525" s="84"/>
    </row>
    <row r="526" spans="1:6">
      <c r="A526" s="67" t="s">
        <v>244</v>
      </c>
      <c r="B526" s="114">
        <v>347395504.41000003</v>
      </c>
      <c r="C526" s="218">
        <v>0.20766944656523048</v>
      </c>
      <c r="D526" s="114">
        <v>1806</v>
      </c>
      <c r="E526" s="219">
        <v>0.16552103381908165</v>
      </c>
      <c r="F526" s="57"/>
    </row>
    <row r="527" spans="1:6">
      <c r="A527" s="67" t="s">
        <v>245</v>
      </c>
      <c r="B527" s="114">
        <v>576187.94999999995</v>
      </c>
      <c r="C527" s="218">
        <v>3.4443920884144369E-4</v>
      </c>
      <c r="D527" s="114">
        <v>9</v>
      </c>
      <c r="E527" s="219">
        <v>8.2485565026120425E-4</v>
      </c>
      <c r="F527" s="57"/>
    </row>
    <row r="528" spans="1:6">
      <c r="A528" s="67" t="s">
        <v>246</v>
      </c>
      <c r="B528" s="114">
        <v>3049605.01</v>
      </c>
      <c r="C528" s="218">
        <v>1.82302239559731E-3</v>
      </c>
      <c r="D528" s="114">
        <v>58</v>
      </c>
      <c r="E528" s="219">
        <v>5.3157364127944277E-3</v>
      </c>
      <c r="F528" s="57"/>
    </row>
    <row r="529" spans="1:10">
      <c r="A529" s="67" t="s">
        <v>247</v>
      </c>
      <c r="B529" s="114">
        <v>0</v>
      </c>
      <c r="C529" s="218">
        <v>0</v>
      </c>
      <c r="D529" s="114">
        <v>0</v>
      </c>
      <c r="E529" s="219">
        <v>0</v>
      </c>
      <c r="F529" s="57"/>
    </row>
    <row r="530" spans="1:10">
      <c r="A530" s="67" t="s">
        <v>117</v>
      </c>
      <c r="B530" s="114">
        <v>15366255.85</v>
      </c>
      <c r="C530" s="218">
        <v>9.1857891297955924E-3</v>
      </c>
      <c r="D530" s="114">
        <v>75</v>
      </c>
      <c r="E530" s="219">
        <v>6.8737970855100358E-3</v>
      </c>
      <c r="F530" s="57"/>
    </row>
    <row r="531" spans="1:10" ht="16.2" thickBot="1">
      <c r="A531" s="71" t="s">
        <v>319</v>
      </c>
      <c r="B531" s="87">
        <v>1672829153.04</v>
      </c>
      <c r="C531" s="88">
        <v>1</v>
      </c>
      <c r="D531" s="127">
        <v>10911</v>
      </c>
      <c r="E531" s="117">
        <v>1</v>
      </c>
      <c r="F531" s="57"/>
    </row>
    <row r="532" spans="1:10" ht="15.6" thickTop="1">
      <c r="F532" s="57"/>
    </row>
    <row r="533" spans="1:10" ht="15.6">
      <c r="A533" s="9"/>
      <c r="B533" s="235"/>
      <c r="C533" s="236"/>
      <c r="D533" s="235"/>
      <c r="E533" s="236"/>
      <c r="F533" s="57"/>
    </row>
    <row r="534" spans="1:10" s="54" customFormat="1" ht="45">
      <c r="A534" s="701" t="s">
        <v>435</v>
      </c>
      <c r="B534" s="701"/>
      <c r="C534" s="701"/>
      <c r="D534" s="701"/>
      <c r="E534" s="701"/>
      <c r="F534" s="701"/>
      <c r="G534" s="701"/>
      <c r="H534" s="701"/>
      <c r="I534" s="701"/>
      <c r="J534" s="701"/>
    </row>
    <row r="535" spans="1:10" s="55" customFormat="1" ht="30">
      <c r="A535" s="213"/>
      <c r="B535" s="213"/>
      <c r="C535" s="213"/>
      <c r="D535" s="213"/>
      <c r="E535" s="212" t="s">
        <v>230</v>
      </c>
      <c r="F535" s="213"/>
      <c r="G535" s="213"/>
      <c r="H535" s="214" t="s">
        <v>4</v>
      </c>
      <c r="I535" s="694">
        <v>44377</v>
      </c>
      <c r="J535" s="694"/>
    </row>
    <row r="536" spans="1:10" s="33" customFormat="1">
      <c r="F536" s="57"/>
      <c r="G536" s="57"/>
      <c r="H536" s="57"/>
    </row>
    <row r="537" spans="1:10" ht="16.2" thickBot="1">
      <c r="A537" s="113" t="s">
        <v>248</v>
      </c>
      <c r="B537" s="121"/>
      <c r="C537" s="120"/>
      <c r="D537" s="121"/>
      <c r="E537" s="118"/>
      <c r="F537" s="57"/>
    </row>
    <row r="538" spans="1:10" ht="30.6" customHeight="1" thickTop="1">
      <c r="A538" s="1" t="s">
        <v>248</v>
      </c>
      <c r="B538" s="14" t="s">
        <v>542</v>
      </c>
      <c r="C538" s="17" t="s">
        <v>312</v>
      </c>
      <c r="D538" s="18" t="s">
        <v>64</v>
      </c>
      <c r="E538" s="1" t="s">
        <v>201</v>
      </c>
      <c r="F538" s="57"/>
    </row>
    <row r="539" spans="1:10">
      <c r="A539" s="67" t="s">
        <v>249</v>
      </c>
      <c r="B539" s="114">
        <v>1672829153.04</v>
      </c>
      <c r="C539" s="218">
        <v>1</v>
      </c>
      <c r="D539" s="114">
        <v>10911</v>
      </c>
      <c r="E539" s="219">
        <v>1</v>
      </c>
      <c r="F539" s="57"/>
    </row>
    <row r="540" spans="1:10">
      <c r="A540" s="67" t="s">
        <v>250</v>
      </c>
      <c r="B540" s="114">
        <v>0</v>
      </c>
      <c r="C540" s="218">
        <v>0</v>
      </c>
      <c r="D540" s="114">
        <v>0</v>
      </c>
      <c r="E540" s="219">
        <v>0</v>
      </c>
      <c r="F540" s="57"/>
    </row>
    <row r="541" spans="1:10">
      <c r="A541" s="67" t="s">
        <v>251</v>
      </c>
      <c r="B541" s="114">
        <v>0</v>
      </c>
      <c r="C541" s="218">
        <v>0</v>
      </c>
      <c r="D541" s="114">
        <v>0</v>
      </c>
      <c r="E541" s="219">
        <v>0</v>
      </c>
      <c r="F541" s="57"/>
    </row>
    <row r="542" spans="1:10" ht="16.2" thickBot="1">
      <c r="A542" s="71" t="s">
        <v>319</v>
      </c>
      <c r="B542" s="87">
        <v>1672829153.04</v>
      </c>
      <c r="C542" s="88">
        <v>1</v>
      </c>
      <c r="D542" s="127">
        <v>10911</v>
      </c>
      <c r="E542" s="117">
        <v>1</v>
      </c>
      <c r="F542" s="57"/>
    </row>
    <row r="543" spans="1:10" ht="16.2" thickTop="1">
      <c r="A543" s="113"/>
      <c r="B543" s="67"/>
      <c r="C543" s="67"/>
      <c r="D543" s="67"/>
      <c r="F543" s="57"/>
    </row>
    <row r="544" spans="1:10" ht="16.2" thickBot="1">
      <c r="A544" s="113" t="s">
        <v>256</v>
      </c>
      <c r="B544" s="121"/>
      <c r="C544" s="120"/>
      <c r="D544" s="121"/>
      <c r="E544" s="118"/>
      <c r="F544" s="57"/>
    </row>
    <row r="545" spans="1:6" ht="30.75" customHeight="1" thickTop="1">
      <c r="A545" s="1" t="s">
        <v>256</v>
      </c>
      <c r="B545" s="14" t="s">
        <v>542</v>
      </c>
      <c r="C545" s="17" t="s">
        <v>312</v>
      </c>
      <c r="D545" s="18" t="s">
        <v>210</v>
      </c>
      <c r="E545" s="1" t="s">
        <v>201</v>
      </c>
      <c r="F545" s="57"/>
    </row>
    <row r="546" spans="1:6">
      <c r="A546" s="67" t="s">
        <v>257</v>
      </c>
      <c r="B546" s="114">
        <v>949348456.44000006</v>
      </c>
      <c r="C546" s="218">
        <v>0.56751070766238587</v>
      </c>
      <c r="D546" s="114">
        <v>6499</v>
      </c>
      <c r="E546" s="219">
        <v>0.54997038165354994</v>
      </c>
      <c r="F546" s="57"/>
    </row>
    <row r="547" spans="1:6">
      <c r="A547" s="67" t="s">
        <v>258</v>
      </c>
      <c r="B547" s="114">
        <v>723480696.60000002</v>
      </c>
      <c r="C547" s="218">
        <v>0.43248929233761413</v>
      </c>
      <c r="D547" s="114">
        <v>5318</v>
      </c>
      <c r="E547" s="219">
        <v>0.45002961834645006</v>
      </c>
      <c r="F547" s="57"/>
    </row>
    <row r="548" spans="1:6">
      <c r="A548" s="67" t="s">
        <v>117</v>
      </c>
      <c r="B548" s="114">
        <v>0</v>
      </c>
      <c r="C548" s="218">
        <v>0</v>
      </c>
      <c r="D548" s="114">
        <v>0</v>
      </c>
      <c r="E548" s="219">
        <v>0</v>
      </c>
      <c r="F548" s="57"/>
    </row>
    <row r="549" spans="1:6" ht="16.2" thickBot="1">
      <c r="A549" s="71" t="s">
        <v>319</v>
      </c>
      <c r="B549" s="87">
        <v>1672829153.04</v>
      </c>
      <c r="C549" s="88">
        <v>1</v>
      </c>
      <c r="D549" s="127">
        <v>11817</v>
      </c>
      <c r="E549" s="117">
        <v>1</v>
      </c>
      <c r="F549" s="57"/>
    </row>
    <row r="550" spans="1:6" ht="16.2" thickTop="1">
      <c r="B550" s="83"/>
      <c r="C550" s="130"/>
      <c r="D550" s="82"/>
      <c r="E550" s="130"/>
      <c r="F550" s="57"/>
    </row>
    <row r="551" spans="1:6" ht="16.2" thickBot="1">
      <c r="A551" s="113" t="s">
        <v>252</v>
      </c>
      <c r="B551" s="121"/>
      <c r="C551" s="120"/>
      <c r="D551" s="121"/>
      <c r="E551" s="118"/>
      <c r="F551" s="57"/>
    </row>
    <row r="552" spans="1:6" ht="30.6" customHeight="1" thickTop="1">
      <c r="A552" s="1" t="s">
        <v>252</v>
      </c>
      <c r="B552" s="14" t="s">
        <v>542</v>
      </c>
      <c r="C552" s="17" t="s">
        <v>312</v>
      </c>
      <c r="D552" s="18" t="s">
        <v>64</v>
      </c>
      <c r="E552" s="1" t="s">
        <v>201</v>
      </c>
      <c r="F552" s="84"/>
    </row>
    <row r="553" spans="1:6">
      <c r="A553" s="67" t="s">
        <v>253</v>
      </c>
      <c r="B553" s="114">
        <v>1672645166.4300001</v>
      </c>
      <c r="C553" s="218">
        <v>0.99989001470373373</v>
      </c>
      <c r="D553" s="114">
        <v>10908</v>
      </c>
      <c r="E553" s="219">
        <v>0.99972504811657958</v>
      </c>
      <c r="F553" s="57" t="s">
        <v>752</v>
      </c>
    </row>
    <row r="554" spans="1:6">
      <c r="A554" s="67" t="s">
        <v>254</v>
      </c>
      <c r="B554" s="114">
        <v>183986.61</v>
      </c>
      <c r="C554" s="218">
        <v>1.0998529626629515E-4</v>
      </c>
      <c r="D554" s="114">
        <v>3</v>
      </c>
      <c r="E554" s="219">
        <v>2.7495188342040145E-4</v>
      </c>
      <c r="F554" s="57"/>
    </row>
    <row r="555" spans="1:6">
      <c r="A555" s="67" t="s">
        <v>255</v>
      </c>
      <c r="B555" s="114">
        <v>0</v>
      </c>
      <c r="C555" s="218">
        <v>0</v>
      </c>
      <c r="D555" s="114">
        <v>0</v>
      </c>
      <c r="E555" s="219">
        <v>0</v>
      </c>
      <c r="F555" s="57"/>
    </row>
    <row r="556" spans="1:6" ht="16.2" thickBot="1">
      <c r="A556" s="71" t="s">
        <v>319</v>
      </c>
      <c r="B556" s="87">
        <v>1672829153.04</v>
      </c>
      <c r="C556" s="88">
        <v>1</v>
      </c>
      <c r="D556" s="127">
        <v>10911</v>
      </c>
      <c r="E556" s="117">
        <v>1</v>
      </c>
      <c r="F556" s="57"/>
    </row>
    <row r="557" spans="1:6" ht="16.2" thickTop="1">
      <c r="A557" s="225" t="s">
        <v>753</v>
      </c>
      <c r="B557" s="176"/>
      <c r="C557" s="223"/>
      <c r="D557" s="224"/>
      <c r="E557" s="223"/>
      <c r="F557" s="57"/>
    </row>
    <row r="558" spans="1:6" s="33" customFormat="1" ht="13.2">
      <c r="A558" s="171"/>
      <c r="B558" s="171"/>
      <c r="C558" s="171"/>
      <c r="D558" s="171"/>
      <c r="E558" s="171"/>
    </row>
    <row r="559" spans="1:6" ht="16.2" thickBot="1">
      <c r="A559" s="113" t="s">
        <v>364</v>
      </c>
      <c r="B559" s="121"/>
      <c r="C559" s="120"/>
      <c r="D559" s="121"/>
      <c r="E559" s="118"/>
      <c r="F559" s="57"/>
    </row>
    <row r="560" spans="1:6" ht="30.75" customHeight="1" thickTop="1">
      <c r="A560" s="1" t="s">
        <v>364</v>
      </c>
      <c r="B560" s="14" t="s">
        <v>542</v>
      </c>
      <c r="C560" s="17" t="s">
        <v>312</v>
      </c>
      <c r="D560" s="18" t="s">
        <v>64</v>
      </c>
      <c r="E560" s="1" t="s">
        <v>201</v>
      </c>
      <c r="F560" s="57"/>
    </row>
    <row r="561" spans="1:6">
      <c r="A561" s="67" t="s">
        <v>259</v>
      </c>
      <c r="B561" s="114">
        <v>688250412.73000002</v>
      </c>
      <c r="C561" s="218">
        <v>0.41142899230280378</v>
      </c>
      <c r="D561" s="114">
        <v>3835</v>
      </c>
      <c r="E561" s="219">
        <v>0.3514801576390798</v>
      </c>
      <c r="F561" s="57"/>
    </row>
    <row r="562" spans="1:6">
      <c r="A562" s="67" t="s">
        <v>260</v>
      </c>
      <c r="B562" s="114">
        <v>492527180.97000003</v>
      </c>
      <c r="C562" s="218">
        <v>0.29442766469901593</v>
      </c>
      <c r="D562" s="114">
        <v>3535</v>
      </c>
      <c r="E562" s="219">
        <v>0.32398496929703968</v>
      </c>
      <c r="F562" s="57"/>
    </row>
    <row r="563" spans="1:6">
      <c r="A563" s="67" t="s">
        <v>262</v>
      </c>
      <c r="B563" s="114">
        <v>339454089.91000003</v>
      </c>
      <c r="C563" s="218">
        <v>0.20292215095194668</v>
      </c>
      <c r="D563" s="114">
        <v>2463</v>
      </c>
      <c r="E563" s="219">
        <v>0.22573549628814957</v>
      </c>
      <c r="F563" s="57"/>
    </row>
    <row r="564" spans="1:6">
      <c r="A564" s="67" t="s">
        <v>261</v>
      </c>
      <c r="B564" s="114">
        <v>144442631.03</v>
      </c>
      <c r="C564" s="218">
        <v>8.6346313828586249E-2</v>
      </c>
      <c r="D564" s="114">
        <v>1031</v>
      </c>
      <c r="E564" s="219">
        <v>9.4491797268811295E-2</v>
      </c>
      <c r="F564" s="57"/>
    </row>
    <row r="565" spans="1:6">
      <c r="A565" s="67" t="s">
        <v>117</v>
      </c>
      <c r="B565" s="114">
        <v>8154838.4000000004</v>
      </c>
      <c r="C565" s="218">
        <v>4.8748782176472535E-3</v>
      </c>
      <c r="D565" s="114">
        <v>47</v>
      </c>
      <c r="E565" s="219">
        <v>4.3075795069196223E-3</v>
      </c>
      <c r="F565" s="57"/>
    </row>
    <row r="566" spans="1:6" ht="16.2" thickBot="1">
      <c r="A566" s="71" t="s">
        <v>319</v>
      </c>
      <c r="B566" s="87">
        <v>1672829153.0400002</v>
      </c>
      <c r="C566" s="88">
        <v>0.99999999999999978</v>
      </c>
      <c r="D566" s="127">
        <v>10911</v>
      </c>
      <c r="E566" s="117">
        <v>1</v>
      </c>
      <c r="F566" s="57"/>
    </row>
    <row r="567" spans="1:6" ht="16.2" thickTop="1">
      <c r="A567" s="9"/>
      <c r="B567" s="176"/>
      <c r="C567" s="223"/>
      <c r="D567" s="224"/>
      <c r="E567" s="223"/>
      <c r="F567" s="57"/>
    </row>
    <row r="568" spans="1:6" ht="15.6">
      <c r="A568" s="9"/>
      <c r="B568" s="176"/>
      <c r="C568" s="223"/>
      <c r="D568" s="224"/>
      <c r="E568" s="223"/>
      <c r="F568" s="57"/>
    </row>
    <row r="569" spans="1:6" ht="16.2" thickBot="1">
      <c r="A569" s="113" t="s">
        <v>263</v>
      </c>
      <c r="B569" s="121"/>
      <c r="C569" s="120"/>
      <c r="D569" s="121"/>
      <c r="E569" s="118"/>
      <c r="F569" s="57"/>
    </row>
    <row r="570" spans="1:6" ht="30.75" customHeight="1" thickTop="1">
      <c r="A570" s="1" t="s">
        <v>264</v>
      </c>
      <c r="B570" s="14" t="s">
        <v>542</v>
      </c>
      <c r="C570" s="17" t="s">
        <v>312</v>
      </c>
      <c r="D570" s="18" t="s">
        <v>210</v>
      </c>
      <c r="E570" s="1" t="s">
        <v>201</v>
      </c>
      <c r="F570" s="57"/>
    </row>
    <row r="571" spans="1:6">
      <c r="A571" s="67" t="s">
        <v>283</v>
      </c>
      <c r="B571" s="114">
        <v>228301254.49000001</v>
      </c>
      <c r="C571" s="218">
        <v>0.13647613330692648</v>
      </c>
      <c r="D571" s="114">
        <v>1012</v>
      </c>
      <c r="E571" s="219">
        <v>8.5639333164085646E-2</v>
      </c>
      <c r="F571" s="57"/>
    </row>
    <row r="572" spans="1:6">
      <c r="A572" s="67" t="s">
        <v>284</v>
      </c>
      <c r="B572" s="114">
        <v>713152050.78999996</v>
      </c>
      <c r="C572" s="218">
        <v>0.42631493448927671</v>
      </c>
      <c r="D572" s="114">
        <v>5322</v>
      </c>
      <c r="E572" s="219">
        <v>0.45036811373445035</v>
      </c>
    </row>
    <row r="573" spans="1:6">
      <c r="A573" s="67" t="s">
        <v>285</v>
      </c>
      <c r="B573" s="114">
        <v>597928884.97000003</v>
      </c>
      <c r="C573" s="218">
        <v>0.35743571534689922</v>
      </c>
      <c r="D573" s="114">
        <v>4289</v>
      </c>
      <c r="E573" s="219">
        <v>0.36295167978336296</v>
      </c>
    </row>
    <row r="574" spans="1:6">
      <c r="A574" s="67" t="s">
        <v>286</v>
      </c>
      <c r="B574" s="114">
        <v>105787360.75</v>
      </c>
      <c r="C574" s="218">
        <v>6.3238592272112593E-2</v>
      </c>
      <c r="D574" s="114">
        <v>852</v>
      </c>
      <c r="E574" s="219">
        <v>7.2099517644072103E-2</v>
      </c>
    </row>
    <row r="575" spans="1:6">
      <c r="A575" s="67" t="s">
        <v>287</v>
      </c>
      <c r="B575" s="114">
        <v>11034644.43</v>
      </c>
      <c r="C575" s="218">
        <v>6.5963965357412335E-3</v>
      </c>
      <c r="D575" s="114">
        <v>113</v>
      </c>
      <c r="E575" s="219">
        <v>9.5624947110095632E-3</v>
      </c>
    </row>
    <row r="576" spans="1:6">
      <c r="A576" s="67" t="s">
        <v>288</v>
      </c>
      <c r="B576" s="114">
        <v>106869</v>
      </c>
      <c r="C576" s="218">
        <v>6.3885185050600673E-5</v>
      </c>
      <c r="D576" s="114">
        <v>3</v>
      </c>
      <c r="E576" s="219">
        <v>2.538715410002539E-4</v>
      </c>
    </row>
    <row r="577" spans="1:7">
      <c r="A577" s="67" t="s">
        <v>289</v>
      </c>
      <c r="B577" s="114">
        <v>16465782.949999999</v>
      </c>
      <c r="C577" s="218">
        <v>9.8430750803673219E-3</v>
      </c>
      <c r="D577" s="114">
        <v>225</v>
      </c>
      <c r="E577" s="219">
        <v>1.9040365575019039E-2</v>
      </c>
    </row>
    <row r="578" spans="1:7">
      <c r="A578" s="67" t="s">
        <v>290</v>
      </c>
      <c r="B578" s="114">
        <v>0</v>
      </c>
      <c r="C578" s="218">
        <v>0</v>
      </c>
      <c r="D578" s="114">
        <v>0</v>
      </c>
      <c r="E578" s="219">
        <v>0</v>
      </c>
    </row>
    <row r="579" spans="1:7">
      <c r="A579" s="67" t="s">
        <v>291</v>
      </c>
      <c r="B579" s="114">
        <v>52305.66</v>
      </c>
      <c r="C579" s="218">
        <v>3.1267783625689414E-5</v>
      </c>
      <c r="D579" s="114">
        <v>1</v>
      </c>
      <c r="E579" s="219">
        <v>8.4623847000084618E-5</v>
      </c>
    </row>
    <row r="580" spans="1:7">
      <c r="A580" s="67" t="s">
        <v>292</v>
      </c>
      <c r="B580" s="114">
        <v>0</v>
      </c>
      <c r="C580" s="218">
        <v>0</v>
      </c>
      <c r="D580" s="114">
        <v>0</v>
      </c>
      <c r="E580" s="219">
        <v>0</v>
      </c>
    </row>
    <row r="581" spans="1:7">
      <c r="A581" s="67" t="s">
        <v>293</v>
      </c>
      <c r="B581" s="114">
        <v>0</v>
      </c>
      <c r="C581" s="218">
        <v>0</v>
      </c>
      <c r="D581" s="114">
        <v>0</v>
      </c>
      <c r="E581" s="219">
        <v>0</v>
      </c>
    </row>
    <row r="582" spans="1:7" ht="16.2" thickBot="1">
      <c r="A582" s="71" t="s">
        <v>319</v>
      </c>
      <c r="B582" s="87">
        <v>1672829153.0400002</v>
      </c>
      <c r="C582" s="88">
        <v>0.99999999999999978</v>
      </c>
      <c r="D582" s="127">
        <v>11817</v>
      </c>
      <c r="E582" s="117">
        <v>0.99999999999999989</v>
      </c>
    </row>
    <row r="583" spans="1:7" s="33" customFormat="1" ht="15.6" thickTop="1">
      <c r="A583" s="171"/>
      <c r="B583" s="171"/>
      <c r="C583" s="171"/>
      <c r="D583" s="171"/>
      <c r="E583" s="171"/>
      <c r="G583" s="57"/>
    </row>
    <row r="584" spans="1:7" ht="16.2" thickBot="1">
      <c r="A584" s="113" t="s">
        <v>265</v>
      </c>
      <c r="B584" s="121"/>
      <c r="C584" s="120"/>
      <c r="D584" s="121"/>
      <c r="E584" s="118"/>
    </row>
    <row r="585" spans="1:7" ht="30.75" customHeight="1" thickTop="1">
      <c r="A585" s="1" t="s">
        <v>266</v>
      </c>
      <c r="B585" s="14" t="s">
        <v>542</v>
      </c>
      <c r="C585" s="17" t="s">
        <v>312</v>
      </c>
      <c r="D585" s="18" t="s">
        <v>210</v>
      </c>
      <c r="E585" s="1" t="s">
        <v>201</v>
      </c>
      <c r="F585" s="57"/>
    </row>
    <row r="586" spans="1:7">
      <c r="A586" s="67" t="s">
        <v>267</v>
      </c>
      <c r="B586" s="114">
        <v>360769513.22000003</v>
      </c>
      <c r="C586" s="218">
        <v>0.22071913539409496</v>
      </c>
      <c r="D586" s="114">
        <v>2612</v>
      </c>
      <c r="E586" s="219">
        <v>0.22954565427541962</v>
      </c>
      <c r="F586" s="57"/>
    </row>
    <row r="587" spans="1:7">
      <c r="A587" s="67" t="s">
        <v>270</v>
      </c>
      <c r="B587" s="114">
        <v>402172928.91000003</v>
      </c>
      <c r="C587" s="218">
        <v>0.24604978496005858</v>
      </c>
      <c r="D587" s="114">
        <v>2740</v>
      </c>
      <c r="E587" s="219">
        <v>0.24079444590913085</v>
      </c>
      <c r="F587" s="57"/>
    </row>
    <row r="588" spans="1:7">
      <c r="A588" s="67" t="s">
        <v>271</v>
      </c>
      <c r="B588" s="114">
        <v>237719202.28999999</v>
      </c>
      <c r="C588" s="218">
        <v>0.14543683674298347</v>
      </c>
      <c r="D588" s="114">
        <v>1534</v>
      </c>
      <c r="E588" s="219">
        <v>0.13480973723525794</v>
      </c>
      <c r="F588" s="57"/>
    </row>
    <row r="589" spans="1:7">
      <c r="A589" s="67" t="s">
        <v>272</v>
      </c>
      <c r="B589" s="114">
        <v>162598374.09999999</v>
      </c>
      <c r="C589" s="218">
        <v>9.9477841759740032E-2</v>
      </c>
      <c r="D589" s="114">
        <v>1163</v>
      </c>
      <c r="E589" s="219">
        <v>0.10220581773442305</v>
      </c>
      <c r="F589" s="57"/>
    </row>
    <row r="590" spans="1:7">
      <c r="A590" s="67" t="s">
        <v>273</v>
      </c>
      <c r="B590" s="114">
        <v>282323328.88</v>
      </c>
      <c r="C590" s="218">
        <v>0.17272568431794474</v>
      </c>
      <c r="D590" s="114">
        <v>2036</v>
      </c>
      <c r="E590" s="219">
        <v>0.17892609192371914</v>
      </c>
      <c r="F590" s="57"/>
    </row>
    <row r="591" spans="1:7">
      <c r="A591" s="67" t="s">
        <v>274</v>
      </c>
      <c r="B591" s="114">
        <v>36826231.799999997</v>
      </c>
      <c r="C591" s="218">
        <v>2.2530324056960579E-2</v>
      </c>
      <c r="D591" s="114">
        <v>343</v>
      </c>
      <c r="E591" s="219">
        <v>3.0143246330960542E-2</v>
      </c>
      <c r="F591" s="57"/>
    </row>
    <row r="592" spans="1:7">
      <c r="A592" s="67" t="s">
        <v>275</v>
      </c>
      <c r="B592" s="114">
        <v>18527077.920000002</v>
      </c>
      <c r="C592" s="218">
        <v>1.133488410199382E-2</v>
      </c>
      <c r="D592" s="114">
        <v>148</v>
      </c>
      <c r="E592" s="219">
        <v>1.3006415326478601E-2</v>
      </c>
      <c r="F592" s="57"/>
    </row>
    <row r="593" spans="1:16">
      <c r="A593" s="67" t="s">
        <v>276</v>
      </c>
      <c r="B593" s="114">
        <v>80944648.609999999</v>
      </c>
      <c r="C593" s="218">
        <v>4.9522013921068732E-2</v>
      </c>
      <c r="D593" s="114">
        <v>453</v>
      </c>
      <c r="E593" s="219">
        <v>3.9810176641181125E-2</v>
      </c>
      <c r="F593" s="57"/>
    </row>
    <row r="594" spans="1:16">
      <c r="A594" s="67" t="s">
        <v>277</v>
      </c>
      <c r="B594" s="114">
        <v>42131660.18</v>
      </c>
      <c r="C594" s="218">
        <v>2.5776190245811199E-2</v>
      </c>
      <c r="D594" s="114">
        <v>269</v>
      </c>
      <c r="E594" s="219">
        <v>2.3640038667721242E-2</v>
      </c>
      <c r="F594" s="57"/>
    </row>
    <row r="595" spans="1:16">
      <c r="A595" s="67" t="s">
        <v>278</v>
      </c>
      <c r="B595" s="114">
        <v>10002002.960000001</v>
      </c>
      <c r="C595" s="218">
        <v>6.1192350368977737E-3</v>
      </c>
      <c r="D595" s="114">
        <v>76</v>
      </c>
      <c r="E595" s="219">
        <v>6.6789700325160387E-3</v>
      </c>
      <c r="F595" s="57"/>
    </row>
    <row r="596" spans="1:16">
      <c r="A596" s="67" t="s">
        <v>268</v>
      </c>
      <c r="B596" s="114">
        <v>503545.24</v>
      </c>
      <c r="C596" s="218">
        <v>3.080694624460597E-4</v>
      </c>
      <c r="D596" s="114">
        <v>5</v>
      </c>
      <c r="E596" s="219">
        <v>4.3940592319184461E-4</v>
      </c>
      <c r="F596" s="57"/>
    </row>
    <row r="597" spans="1:16" ht="16.2" thickBot="1">
      <c r="A597" s="71" t="s">
        <v>319</v>
      </c>
      <c r="B597" s="87">
        <v>1634518514.1100001</v>
      </c>
      <c r="C597" s="88">
        <v>1</v>
      </c>
      <c r="D597" s="127">
        <v>11379</v>
      </c>
      <c r="E597" s="117">
        <v>1</v>
      </c>
      <c r="F597" s="57"/>
    </row>
    <row r="598" spans="1:16" s="33" customFormat="1" ht="15.6" thickTop="1">
      <c r="A598" s="171"/>
      <c r="B598" s="171"/>
      <c r="C598" s="171"/>
      <c r="D598" s="171"/>
      <c r="E598" s="171"/>
      <c r="G598" s="57"/>
      <c r="H598" s="57"/>
    </row>
    <row r="599" spans="1:16" ht="16.2" thickBot="1">
      <c r="A599" s="136" t="s">
        <v>324</v>
      </c>
      <c r="B599" s="137"/>
      <c r="C599" s="138"/>
      <c r="D599" s="139"/>
      <c r="E599" s="140"/>
      <c r="F599" s="57"/>
    </row>
    <row r="600" spans="1:16" ht="30.6" customHeight="1" thickTop="1">
      <c r="A600" s="13"/>
      <c r="B600" s="14" t="s">
        <v>542</v>
      </c>
      <c r="C600" s="20" t="s">
        <v>312</v>
      </c>
      <c r="D600" s="21" t="s">
        <v>64</v>
      </c>
      <c r="E600" s="1" t="s">
        <v>201</v>
      </c>
      <c r="F600" s="57"/>
      <c r="G600" s="33"/>
      <c r="H600" s="33"/>
      <c r="I600" s="33"/>
      <c r="J600" s="33"/>
      <c r="K600" s="33"/>
      <c r="L600" s="33"/>
      <c r="M600" s="33"/>
      <c r="N600" s="33"/>
      <c r="O600" s="33"/>
      <c r="P600" s="33"/>
    </row>
    <row r="601" spans="1:16">
      <c r="A601" s="76" t="s">
        <v>325</v>
      </c>
      <c r="B601" s="114">
        <v>1672829153.04</v>
      </c>
      <c r="C601" s="141">
        <v>1</v>
      </c>
      <c r="D601" s="114">
        <v>10911</v>
      </c>
      <c r="E601" s="140">
        <v>1</v>
      </c>
      <c r="F601" s="57"/>
      <c r="G601" s="33"/>
      <c r="H601" s="33"/>
      <c r="I601" s="33"/>
      <c r="J601" s="33"/>
      <c r="K601" s="33"/>
      <c r="L601" s="33"/>
      <c r="M601" s="33"/>
      <c r="N601" s="33"/>
      <c r="O601" s="33"/>
      <c r="P601" s="33"/>
    </row>
    <row r="602" spans="1:16">
      <c r="A602" s="76" t="s">
        <v>182</v>
      </c>
      <c r="B602" s="114">
        <v>0</v>
      </c>
      <c r="C602" s="141">
        <v>0</v>
      </c>
      <c r="D602" s="114">
        <v>0</v>
      </c>
      <c r="E602" s="140">
        <v>0</v>
      </c>
      <c r="F602" s="57"/>
      <c r="G602" s="33"/>
      <c r="H602" s="33"/>
      <c r="I602" s="33"/>
      <c r="J602" s="33"/>
      <c r="K602" s="33"/>
      <c r="L602" s="33"/>
      <c r="M602" s="33"/>
      <c r="N602" s="33"/>
      <c r="O602" s="33"/>
      <c r="P602" s="33"/>
    </row>
    <row r="603" spans="1:16" ht="16.2" thickBot="1">
      <c r="A603" s="142" t="s">
        <v>319</v>
      </c>
      <c r="B603" s="131">
        <v>1672829153.04</v>
      </c>
      <c r="C603" s="134">
        <v>1</v>
      </c>
      <c r="D603" s="131">
        <v>10911</v>
      </c>
      <c r="E603" s="135">
        <v>1</v>
      </c>
      <c r="F603" s="57"/>
      <c r="G603" s="33"/>
      <c r="H603" s="33"/>
      <c r="I603" s="33"/>
      <c r="J603" s="33"/>
      <c r="K603" s="33"/>
      <c r="L603" s="33"/>
      <c r="M603" s="33"/>
      <c r="N603" s="33"/>
      <c r="O603" s="33"/>
      <c r="P603" s="33"/>
    </row>
    <row r="604" spans="1:16" ht="15.6" thickTop="1">
      <c r="D604" s="67"/>
      <c r="E604" s="67"/>
      <c r="F604" s="57"/>
      <c r="G604" s="33"/>
      <c r="H604" s="33"/>
      <c r="I604" s="33"/>
      <c r="J604" s="33"/>
      <c r="K604" s="33"/>
      <c r="L604" s="33"/>
      <c r="M604" s="33"/>
      <c r="N604" s="33"/>
      <c r="O604" s="33"/>
      <c r="P604" s="33"/>
    </row>
    <row r="605" spans="1:16" ht="16.2" thickBot="1">
      <c r="A605" s="136" t="s">
        <v>187</v>
      </c>
      <c r="B605" s="137"/>
      <c r="C605" s="138"/>
      <c r="D605" s="139"/>
      <c r="E605" s="140"/>
      <c r="F605" s="57"/>
      <c r="G605" s="33"/>
      <c r="H605" s="33"/>
      <c r="I605" s="33"/>
      <c r="J605" s="33"/>
      <c r="K605" s="33"/>
      <c r="L605" s="33"/>
      <c r="M605" s="33"/>
      <c r="N605" s="33"/>
      <c r="O605" s="33"/>
      <c r="P605" s="33"/>
    </row>
    <row r="606" spans="1:16" ht="30.6" customHeight="1" thickTop="1">
      <c r="A606" s="13"/>
      <c r="B606" s="14" t="s">
        <v>542</v>
      </c>
      <c r="C606" s="20" t="s">
        <v>312</v>
      </c>
      <c r="D606" s="21" t="s">
        <v>64</v>
      </c>
      <c r="E606" s="1" t="s">
        <v>201</v>
      </c>
      <c r="F606" s="84"/>
      <c r="G606" s="33"/>
      <c r="H606" s="33"/>
      <c r="I606" s="33"/>
      <c r="J606" s="33"/>
      <c r="K606" s="33"/>
      <c r="L606" s="33"/>
      <c r="M606" s="33"/>
      <c r="N606" s="33"/>
      <c r="O606" s="33"/>
      <c r="P606" s="33"/>
    </row>
    <row r="607" spans="1:16">
      <c r="A607" s="76" t="s">
        <v>219</v>
      </c>
      <c r="B607" s="143">
        <v>1672829153.04</v>
      </c>
      <c r="C607" s="141">
        <v>1</v>
      </c>
      <c r="D607" s="143">
        <v>10911</v>
      </c>
      <c r="E607" s="140">
        <v>1</v>
      </c>
      <c r="F607" s="57"/>
    </row>
    <row r="608" spans="1:16" ht="16.2" thickBot="1">
      <c r="A608" s="142" t="s">
        <v>319</v>
      </c>
      <c r="B608" s="131">
        <v>1672829153.04</v>
      </c>
      <c r="C608" s="134">
        <v>1</v>
      </c>
      <c r="D608" s="131">
        <v>10911</v>
      </c>
      <c r="E608" s="135">
        <v>1</v>
      </c>
    </row>
    <row r="609" spans="1:11" s="33" customFormat="1" ht="13.8" thickTop="1"/>
    <row r="610" spans="1:11">
      <c r="F610" s="57"/>
    </row>
    <row r="612" spans="1:11" s="54" customFormat="1" ht="45">
      <c r="A612" s="701" t="s">
        <v>435</v>
      </c>
      <c r="B612" s="701"/>
      <c r="C612" s="701"/>
      <c r="D612" s="701"/>
      <c r="E612" s="701"/>
      <c r="F612" s="701"/>
      <c r="G612" s="701"/>
      <c r="H612" s="701"/>
      <c r="I612" s="701"/>
      <c r="J612" s="701"/>
    </row>
    <row r="613" spans="1:11" s="55" customFormat="1" ht="30">
      <c r="A613" s="213"/>
      <c r="B613" s="213"/>
      <c r="C613" s="213"/>
      <c r="D613" s="213"/>
      <c r="E613" s="212" t="s">
        <v>230</v>
      </c>
      <c r="F613" s="213"/>
      <c r="G613" s="213"/>
      <c r="H613" s="214" t="s">
        <v>4</v>
      </c>
      <c r="I613" s="694">
        <v>44377</v>
      </c>
      <c r="J613" s="694"/>
    </row>
    <row r="614" spans="1:11" s="33" customFormat="1" ht="13.2">
      <c r="A614" s="302"/>
      <c r="B614" s="303"/>
      <c r="C614" s="303"/>
      <c r="D614" s="303"/>
      <c r="E614" s="304"/>
      <c r="F614" s="303"/>
      <c r="G614" s="303"/>
      <c r="H614" s="303"/>
      <c r="I614" s="303"/>
      <c r="J614" s="304"/>
    </row>
    <row r="615" spans="1:11" s="33" customFormat="1">
      <c r="A615" s="466" t="s">
        <v>366</v>
      </c>
      <c r="B615" s="306"/>
      <c r="C615" s="306"/>
      <c r="D615" s="257">
        <v>44403</v>
      </c>
      <c r="E615" s="304"/>
      <c r="F615" s="303"/>
      <c r="G615" s="303"/>
      <c r="H615" s="303"/>
      <c r="I615" s="303"/>
      <c r="J615" s="304"/>
    </row>
    <row r="616" spans="1:11" s="33" customFormat="1">
      <c r="A616" s="466" t="s">
        <v>367</v>
      </c>
      <c r="B616" s="257">
        <v>44348</v>
      </c>
      <c r="C616" s="307" t="s">
        <v>157</v>
      </c>
      <c r="D616" s="257">
        <v>44377</v>
      </c>
      <c r="E616" s="304"/>
      <c r="F616" s="303"/>
      <c r="G616" s="303"/>
      <c r="H616" s="303"/>
      <c r="I616" s="303"/>
      <c r="J616" s="304"/>
    </row>
    <row r="617" spans="1:11" s="33" customFormat="1">
      <c r="A617" s="305" t="s">
        <v>236</v>
      </c>
      <c r="B617" s="257">
        <v>44372</v>
      </c>
      <c r="C617" s="307" t="s">
        <v>157</v>
      </c>
      <c r="D617" s="257">
        <v>44403</v>
      </c>
      <c r="E617" s="304"/>
      <c r="F617" s="303"/>
      <c r="G617" s="303"/>
      <c r="H617" s="303"/>
      <c r="I617" s="303"/>
      <c r="J617" s="304"/>
    </row>
    <row r="618" spans="1:11" s="33" customFormat="1" ht="13.8" thickBot="1">
      <c r="A618" s="303"/>
      <c r="B618" s="303"/>
      <c r="C618" s="303"/>
      <c r="D618" s="303"/>
      <c r="E618" s="304"/>
      <c r="F618" s="303"/>
      <c r="G618" s="303"/>
      <c r="H618" s="303"/>
      <c r="I618" s="303"/>
      <c r="J618" s="304"/>
    </row>
    <row r="619" spans="1:11" s="173" customFormat="1" ht="16.2" thickTop="1">
      <c r="A619" s="203" t="s">
        <v>365</v>
      </c>
      <c r="B619" s="203"/>
      <c r="C619" s="199"/>
      <c r="D619" s="200" t="s">
        <v>361</v>
      </c>
      <c r="E619" s="252"/>
      <c r="J619" s="304"/>
    </row>
    <row r="620" spans="1:11" s="173" customFormat="1">
      <c r="A620" s="308" t="s">
        <v>486</v>
      </c>
      <c r="B620" s="204"/>
      <c r="C620" s="201"/>
      <c r="D620" s="309">
        <v>2969376.87</v>
      </c>
      <c r="E620" s="252"/>
      <c r="J620" s="304"/>
    </row>
    <row r="621" spans="1:11" s="173" customFormat="1" ht="15.6">
      <c r="A621" s="308" t="s">
        <v>487</v>
      </c>
      <c r="B621" s="204"/>
      <c r="C621" s="201"/>
      <c r="D621" s="309">
        <v>2047.8900000000003</v>
      </c>
      <c r="E621" s="252"/>
      <c r="J621" s="304"/>
      <c r="K621" s="34"/>
    </row>
    <row r="622" spans="1:11" s="173" customFormat="1" ht="15.6">
      <c r="A622" s="308" t="s">
        <v>488</v>
      </c>
      <c r="B622" s="204"/>
      <c r="C622" s="201"/>
      <c r="D622" s="309">
        <v>0</v>
      </c>
      <c r="E622" s="252"/>
      <c r="J622" s="304"/>
      <c r="K622" s="34"/>
    </row>
    <row r="623" spans="1:11" s="173" customFormat="1" ht="15.6">
      <c r="A623" s="308" t="s">
        <v>489</v>
      </c>
      <c r="B623" s="204"/>
      <c r="C623" s="201"/>
      <c r="D623" s="309">
        <v>0</v>
      </c>
      <c r="E623" s="310"/>
      <c r="J623" s="304"/>
      <c r="K623" s="113"/>
    </row>
    <row r="624" spans="1:11" s="173" customFormat="1" ht="15.6">
      <c r="A624" s="308" t="s">
        <v>490</v>
      </c>
      <c r="B624" s="204"/>
      <c r="C624" s="201"/>
      <c r="D624" s="309">
        <v>0</v>
      </c>
      <c r="E624" s="252"/>
      <c r="J624" s="304"/>
      <c r="K624" s="34"/>
    </row>
    <row r="625" spans="1:11" s="173" customFormat="1" ht="15.6">
      <c r="A625" s="308" t="s">
        <v>491</v>
      </c>
      <c r="B625" s="204"/>
      <c r="C625" s="201"/>
      <c r="D625" s="309">
        <v>0</v>
      </c>
      <c r="E625" s="252"/>
      <c r="J625" s="304"/>
      <c r="K625" s="34"/>
    </row>
    <row r="626" spans="1:11" s="173" customFormat="1" ht="15.6">
      <c r="A626" s="308" t="s">
        <v>492</v>
      </c>
      <c r="B626" s="204"/>
      <c r="C626" s="201"/>
      <c r="D626" s="309">
        <v>0</v>
      </c>
      <c r="E626" s="252"/>
      <c r="J626" s="304"/>
      <c r="K626" s="34"/>
    </row>
    <row r="627" spans="1:11" s="173" customFormat="1" ht="29.25" customHeight="1">
      <c r="A627" s="702" t="s">
        <v>707</v>
      </c>
      <c r="B627" s="702"/>
      <c r="C627" s="703"/>
      <c r="D627" s="309">
        <v>0</v>
      </c>
      <c r="E627" s="252"/>
      <c r="J627" s="304"/>
      <c r="K627" s="34"/>
    </row>
    <row r="628" spans="1:11" s="173" customFormat="1" ht="28.95" customHeight="1">
      <c r="A628" s="702" t="s">
        <v>738</v>
      </c>
      <c r="B628" s="702"/>
      <c r="C628" s="703"/>
      <c r="D628" s="309">
        <v>0</v>
      </c>
      <c r="E628" s="252"/>
      <c r="J628" s="304"/>
      <c r="K628" s="34"/>
    </row>
    <row r="629" spans="1:11" s="173" customFormat="1" ht="15.6">
      <c r="A629" s="308" t="s">
        <v>624</v>
      </c>
      <c r="B629" s="204"/>
      <c r="C629" s="201"/>
      <c r="D629" s="309">
        <v>0</v>
      </c>
      <c r="E629" s="252"/>
      <c r="J629" s="304"/>
      <c r="K629" s="34"/>
    </row>
    <row r="630" spans="1:11" s="173" customFormat="1" ht="15.6" customHeight="1">
      <c r="A630" s="308" t="s">
        <v>625</v>
      </c>
      <c r="B630" s="204"/>
      <c r="C630" s="201"/>
      <c r="D630" s="309">
        <v>0</v>
      </c>
      <c r="E630" s="252"/>
      <c r="J630" s="304"/>
      <c r="K630" s="34"/>
    </row>
    <row r="631" spans="1:11" s="173" customFormat="1" ht="16.2" thickBot="1">
      <c r="A631" s="205" t="s">
        <v>370</v>
      </c>
      <c r="B631" s="205"/>
      <c r="C631" s="205"/>
      <c r="D631" s="470">
        <v>2971424.7600000002</v>
      </c>
      <c r="E631" s="252"/>
      <c r="J631" s="304"/>
      <c r="K631" s="34"/>
    </row>
    <row r="632" spans="1:11" s="173" customFormat="1" ht="16.8" thickTop="1" thickBot="1">
      <c r="A632" s="303"/>
      <c r="B632" s="303"/>
      <c r="C632" s="303"/>
      <c r="D632" s="303"/>
      <c r="E632" s="252"/>
      <c r="J632" s="304"/>
      <c r="K632" s="34"/>
    </row>
    <row r="633" spans="1:11" s="173" customFormat="1" ht="21.6" customHeight="1" thickTop="1">
      <c r="A633" s="203" t="s">
        <v>173</v>
      </c>
      <c r="B633" s="203"/>
      <c r="C633" s="199"/>
      <c r="D633" s="200" t="s">
        <v>361</v>
      </c>
      <c r="E633" s="252"/>
      <c r="J633" s="304"/>
      <c r="K633" s="34"/>
    </row>
    <row r="634" spans="1:11" s="173" customFormat="1" ht="15.6">
      <c r="A634" s="308" t="s">
        <v>493</v>
      </c>
      <c r="B634" s="204"/>
      <c r="C634" s="201"/>
      <c r="D634" s="309">
        <v>0</v>
      </c>
      <c r="E634" s="252"/>
      <c r="J634" s="304"/>
      <c r="K634" s="34"/>
    </row>
    <row r="635" spans="1:11" s="173" customFormat="1" ht="15.6">
      <c r="A635" s="245" t="s">
        <v>545</v>
      </c>
      <c r="B635" s="245"/>
      <c r="C635" s="246"/>
      <c r="D635" s="309">
        <v>0</v>
      </c>
      <c r="E635" s="252"/>
      <c r="J635" s="304"/>
      <c r="K635" s="34"/>
    </row>
    <row r="636" spans="1:11" s="173" customFormat="1" ht="15.6">
      <c r="A636" s="245" t="s">
        <v>546</v>
      </c>
      <c r="B636" s="317"/>
      <c r="C636" s="318"/>
      <c r="D636" s="309">
        <v>0</v>
      </c>
      <c r="E636" s="319"/>
      <c r="J636" s="304"/>
      <c r="K636" s="34"/>
    </row>
    <row r="637" spans="1:11" s="173" customFormat="1" ht="15.6">
      <c r="A637" s="245" t="s">
        <v>547</v>
      </c>
      <c r="B637" s="317"/>
      <c r="C637" s="318"/>
      <c r="D637" s="309">
        <v>-284313.96000000002</v>
      </c>
      <c r="E637" s="319"/>
      <c r="J637" s="304"/>
      <c r="K637" s="34"/>
    </row>
    <row r="638" spans="1:11" s="173" customFormat="1" ht="15.6">
      <c r="A638" s="245" t="s">
        <v>494</v>
      </c>
      <c r="B638" s="245"/>
      <c r="C638" s="246"/>
      <c r="D638" s="309">
        <v>-247043.51</v>
      </c>
      <c r="E638" s="319"/>
      <c r="J638" s="304"/>
      <c r="K638" s="34"/>
    </row>
    <row r="639" spans="1:11" s="173" customFormat="1" ht="14.4" customHeight="1">
      <c r="A639" s="244" t="s">
        <v>495</v>
      </c>
      <c r="B639" s="245"/>
      <c r="C639" s="246"/>
      <c r="D639" s="309">
        <v>-600</v>
      </c>
      <c r="E639" s="319"/>
      <c r="J639" s="304"/>
      <c r="K639" s="34"/>
    </row>
    <row r="640" spans="1:11" s="173" customFormat="1" ht="15.6">
      <c r="A640" s="274" t="s">
        <v>496</v>
      </c>
      <c r="B640" s="245"/>
      <c r="C640" s="246"/>
      <c r="D640" s="309">
        <v>458156.35173490003</v>
      </c>
      <c r="E640" s="319"/>
      <c r="J640" s="304"/>
      <c r="K640" s="34"/>
    </row>
    <row r="641" spans="1:11" s="342" customFormat="1" ht="15.6">
      <c r="A641" s="704" t="s">
        <v>705</v>
      </c>
      <c r="B641" s="704"/>
      <c r="C641" s="705"/>
      <c r="D641" s="641"/>
      <c r="E641" s="642"/>
      <c r="J641" s="643"/>
      <c r="K641" s="644"/>
    </row>
    <row r="642" spans="1:11" s="173" customFormat="1" ht="15.6">
      <c r="A642" s="274" t="s">
        <v>497</v>
      </c>
      <c r="B642" s="245"/>
      <c r="C642" s="246"/>
      <c r="D642" s="309">
        <v>1981310.9382650999</v>
      </c>
      <c r="E642" s="319"/>
      <c r="J642" s="304"/>
    </row>
    <row r="643" spans="1:11" s="342" customFormat="1">
      <c r="A643" s="704" t="s">
        <v>705</v>
      </c>
      <c r="B643" s="704"/>
      <c r="C643" s="705"/>
      <c r="D643" s="641"/>
      <c r="E643" s="642"/>
      <c r="J643" s="643"/>
    </row>
    <row r="644" spans="1:11" s="342" customFormat="1">
      <c r="A644" s="704" t="s">
        <v>706</v>
      </c>
      <c r="B644" s="704"/>
      <c r="C644" s="705"/>
      <c r="D644" s="641">
        <v>1000.130766</v>
      </c>
      <c r="E644" s="642"/>
      <c r="J644" s="643"/>
    </row>
    <row r="645" spans="1:11" s="173" customFormat="1" ht="16.2" thickBot="1">
      <c r="A645" s="205"/>
      <c r="B645" s="205"/>
      <c r="C645" s="206"/>
      <c r="D645" s="311"/>
      <c r="E645" s="319"/>
      <c r="J645" s="304"/>
    </row>
    <row r="646" spans="1:11" s="173" customFormat="1" ht="16.2" thickTop="1">
      <c r="A646" s="273"/>
      <c r="B646" s="273"/>
      <c r="C646" s="273"/>
      <c r="D646" s="320"/>
      <c r="E646" s="319"/>
      <c r="J646" s="304"/>
    </row>
    <row r="647" spans="1:11" s="173" customFormat="1" ht="15.6" thickBot="1">
      <c r="A647" s="303"/>
      <c r="B647" s="303"/>
      <c r="C647" s="303"/>
      <c r="D647" s="303"/>
      <c r="E647" s="319"/>
      <c r="J647" s="304"/>
    </row>
    <row r="648" spans="1:11" s="173" customFormat="1" ht="16.2" thickTop="1">
      <c r="A648" s="203" t="s">
        <v>501</v>
      </c>
      <c r="B648" s="203"/>
      <c r="C648" s="199"/>
      <c r="D648" s="200" t="s">
        <v>361</v>
      </c>
      <c r="E648" s="319"/>
      <c r="F648" s="203" t="s">
        <v>498</v>
      </c>
      <c r="G648" s="203"/>
      <c r="H648" s="199"/>
      <c r="I648" s="200" t="s">
        <v>361</v>
      </c>
      <c r="J648" s="304"/>
    </row>
    <row r="649" spans="1:11" s="173" customFormat="1">
      <c r="A649" s="244" t="s">
        <v>502</v>
      </c>
      <c r="B649" s="245"/>
      <c r="C649" s="246"/>
      <c r="D649" s="309">
        <v>501214.54563765589</v>
      </c>
      <c r="E649" s="319"/>
      <c r="F649" s="173" t="s">
        <v>714</v>
      </c>
      <c r="H649" s="635"/>
      <c r="I649" s="309">
        <v>12613.263167423202</v>
      </c>
      <c r="J649" s="304"/>
    </row>
    <row r="650" spans="1:11" s="173" customFormat="1">
      <c r="A650" s="315" t="s">
        <v>503</v>
      </c>
      <c r="B650" s="315"/>
      <c r="C650" s="316"/>
      <c r="D650" s="309"/>
      <c r="E650" s="319"/>
      <c r="F650" s="699" t="s">
        <v>499</v>
      </c>
      <c r="G650" s="699"/>
      <c r="H650" s="700"/>
      <c r="I650" s="309">
        <v>0</v>
      </c>
      <c r="J650" s="304"/>
    </row>
    <row r="651" spans="1:11" s="173" customFormat="1" ht="15" customHeight="1">
      <c r="A651" s="315" t="s">
        <v>504</v>
      </c>
      <c r="B651" s="315"/>
      <c r="C651" s="316"/>
      <c r="D651" s="309">
        <v>0</v>
      </c>
      <c r="E651" s="319"/>
      <c r="F651" s="244" t="s">
        <v>713</v>
      </c>
      <c r="G651" s="245"/>
      <c r="H651" s="246"/>
      <c r="I651" s="309">
        <v>0</v>
      </c>
      <c r="J651" s="304"/>
    </row>
    <row r="652" spans="1:11" s="33" customFormat="1" ht="28.95" customHeight="1">
      <c r="A652" s="315" t="s">
        <v>505</v>
      </c>
      <c r="B652" s="646"/>
      <c r="C652" s="649"/>
      <c r="D652" s="309">
        <v>524000</v>
      </c>
      <c r="E652" s="304"/>
      <c r="F652" s="654" t="s">
        <v>500</v>
      </c>
      <c r="G652" s="654"/>
      <c r="H652" s="655"/>
      <c r="I652" s="309">
        <v>445543.08856747684</v>
      </c>
      <c r="J652" s="304"/>
    </row>
    <row r="653" spans="1:11" s="33" customFormat="1" ht="16.2" thickBot="1">
      <c r="A653" s="646" t="s">
        <v>506</v>
      </c>
      <c r="B653" s="646"/>
      <c r="C653" s="649"/>
      <c r="D653" s="309">
        <v>0</v>
      </c>
      <c r="E653" s="304"/>
      <c r="F653" s="205"/>
      <c r="G653" s="205"/>
      <c r="H653" s="206"/>
      <c r="I653" s="311">
        <v>458156.35173490003</v>
      </c>
      <c r="J653" s="304"/>
    </row>
    <row r="654" spans="1:11" s="33" customFormat="1" ht="16.2" thickTop="1">
      <c r="A654" s="244" t="s">
        <v>507</v>
      </c>
      <c r="B654" s="245"/>
      <c r="C654" s="246"/>
      <c r="D654" s="309">
        <v>0</v>
      </c>
      <c r="E654" s="304"/>
      <c r="F654" s="312"/>
      <c r="G654" s="312"/>
      <c r="H654" s="312"/>
      <c r="I654" s="314"/>
      <c r="J654" s="304"/>
    </row>
    <row r="655" spans="1:11" s="33" customFormat="1">
      <c r="A655" s="244" t="s">
        <v>508</v>
      </c>
      <c r="B655" s="245"/>
      <c r="C655" s="246"/>
      <c r="D655" s="309">
        <v>0</v>
      </c>
      <c r="E655" s="304"/>
      <c r="F655" s="252"/>
      <c r="G655" s="304"/>
      <c r="H655" s="304"/>
      <c r="I655" s="304"/>
      <c r="J655" s="304"/>
    </row>
    <row r="656" spans="1:11" s="33" customFormat="1">
      <c r="A656" s="244" t="s">
        <v>509</v>
      </c>
      <c r="B656"/>
      <c r="C656" s="246"/>
      <c r="D656" s="309">
        <v>0</v>
      </c>
      <c r="E656" s="304"/>
      <c r="F656" s="252"/>
      <c r="G656" s="304"/>
      <c r="H656" s="304"/>
      <c r="I656" s="304"/>
      <c r="J656" s="304"/>
    </row>
    <row r="657" spans="1:10" s="33" customFormat="1" ht="28.2" customHeight="1">
      <c r="A657" s="816" t="s">
        <v>711</v>
      </c>
      <c r="B657" s="816"/>
      <c r="C657" s="817"/>
      <c r="D657" s="309">
        <v>0</v>
      </c>
      <c r="E657" s="304"/>
      <c r="F657" s="252"/>
      <c r="G657" s="304"/>
      <c r="H657" s="304"/>
      <c r="I657" s="304"/>
      <c r="J657" s="304"/>
    </row>
    <row r="658" spans="1:10" s="33" customFormat="1" ht="20.399999999999999" customHeight="1">
      <c r="A658" s="244" t="s">
        <v>510</v>
      </c>
      <c r="B658"/>
      <c r="C658" s="246"/>
      <c r="D658" s="309">
        <v>720</v>
      </c>
      <c r="E658" s="304"/>
      <c r="F658" s="252"/>
      <c r="G658" s="304"/>
      <c r="H658" s="304"/>
      <c r="I658" s="304"/>
      <c r="J658" s="304"/>
    </row>
    <row r="659" spans="1:10" s="33" customFormat="1">
      <c r="A659" s="244" t="s">
        <v>511</v>
      </c>
      <c r="B659"/>
      <c r="C659" s="246"/>
      <c r="D659" s="309">
        <v>6545.4800000000005</v>
      </c>
      <c r="E659" s="304"/>
      <c r="F659" s="252"/>
      <c r="G659" s="304"/>
      <c r="H659" s="304"/>
      <c r="I659" s="304"/>
      <c r="J659" s="304"/>
    </row>
    <row r="660" spans="1:10" s="33" customFormat="1" ht="15.6">
      <c r="A660" s="244" t="s">
        <v>512</v>
      </c>
      <c r="B660"/>
      <c r="C660" s="246"/>
      <c r="D660" s="309">
        <v>0</v>
      </c>
      <c r="E660" s="252"/>
      <c r="F660" s="310"/>
      <c r="G660" s="304"/>
      <c r="H660" s="304"/>
      <c r="I660" s="304"/>
      <c r="J660" s="304"/>
    </row>
    <row r="661" spans="1:10" s="33" customFormat="1" ht="15" customHeight="1">
      <c r="A661" s="245" t="s">
        <v>715</v>
      </c>
      <c r="B661" s="647"/>
      <c r="C661" s="648"/>
      <c r="D661" s="309">
        <v>0</v>
      </c>
      <c r="E661" s="252"/>
      <c r="F661" s="304"/>
      <c r="G661" s="304"/>
      <c r="H661" s="304"/>
      <c r="I661" s="304"/>
      <c r="J661" s="304"/>
    </row>
    <row r="662" spans="1:10" s="33" customFormat="1" ht="15" customHeight="1">
      <c r="A662" s="245" t="s">
        <v>513</v>
      </c>
      <c r="B662" s="245"/>
      <c r="C662" s="246"/>
      <c r="D662" s="309">
        <v>949831.04339344392</v>
      </c>
      <c r="E662" s="252"/>
      <c r="F662" s="312"/>
      <c r="G662" s="312"/>
      <c r="H662" s="312"/>
      <c r="I662" s="314"/>
      <c r="J662" s="304"/>
    </row>
    <row r="663" spans="1:10" s="33" customFormat="1" ht="16.2" thickBot="1">
      <c r="A663" s="205"/>
      <c r="B663" s="205"/>
      <c r="C663" s="206"/>
      <c r="D663" s="311">
        <v>1982311.0690310998</v>
      </c>
      <c r="E663" s="252"/>
      <c r="F663" s="252"/>
      <c r="G663" s="252"/>
      <c r="H663" s="304"/>
      <c r="I663" s="304"/>
      <c r="J663" s="304"/>
    </row>
    <row r="664" spans="1:10" s="262" customFormat="1" ht="15.6" thickTop="1">
      <c r="E664" s="252"/>
      <c r="F664" s="252"/>
      <c r="G664" s="252"/>
      <c r="H664" s="304"/>
      <c r="I664" s="304"/>
      <c r="J664" s="304"/>
    </row>
    <row r="665" spans="1:10" s="33" customFormat="1">
      <c r="E665" s="252"/>
      <c r="F665" s="252"/>
      <c r="G665" s="252"/>
      <c r="H665" s="304"/>
      <c r="I665" s="304"/>
      <c r="J665" s="304"/>
    </row>
    <row r="666" spans="1:10" s="333" customFormat="1">
      <c r="E666" s="252"/>
      <c r="F666" s="252"/>
      <c r="G666" s="252"/>
      <c r="H666" s="304"/>
      <c r="I666" s="304"/>
      <c r="J666" s="304"/>
    </row>
    <row r="667" spans="1:10" s="333" customFormat="1">
      <c r="E667" s="252"/>
      <c r="F667" s="252"/>
      <c r="G667" s="252"/>
      <c r="H667" s="304"/>
      <c r="I667" s="304"/>
      <c r="J667" s="304"/>
    </row>
    <row r="668" spans="1:10" s="333" customFormat="1">
      <c r="E668" s="252"/>
      <c r="F668" s="252"/>
      <c r="G668" s="252"/>
      <c r="H668" s="304"/>
      <c r="I668" s="304"/>
      <c r="J668" s="304"/>
    </row>
    <row r="669" spans="1:10" s="33" customFormat="1">
      <c r="E669" s="304"/>
      <c r="F669" s="252"/>
      <c r="G669" s="252"/>
      <c r="H669" s="304"/>
      <c r="I669" s="304"/>
      <c r="J669" s="304"/>
    </row>
    <row r="670" spans="1:10" s="333" customFormat="1">
      <c r="E670" s="304"/>
      <c r="F670" s="252"/>
      <c r="G670" s="252"/>
      <c r="H670" s="304"/>
      <c r="I670" s="304"/>
      <c r="J670" s="304"/>
    </row>
    <row r="671" spans="1:10" s="228" customFormat="1">
      <c r="A671" s="252"/>
      <c r="B671" s="252"/>
      <c r="C671" s="304"/>
      <c r="D671" s="304"/>
      <c r="E671" s="304"/>
      <c r="F671" s="252"/>
      <c r="G671" s="252"/>
      <c r="H671" s="304"/>
      <c r="I671" s="304"/>
      <c r="J671" s="304"/>
    </row>
    <row r="672" spans="1:10" s="333" customFormat="1">
      <c r="A672" s="252"/>
      <c r="B672" s="252"/>
      <c r="C672" s="304"/>
      <c r="D672" s="304"/>
      <c r="E672" s="304"/>
      <c r="F672" s="252"/>
      <c r="G672" s="252"/>
      <c r="H672" s="304"/>
      <c r="I672" s="304"/>
      <c r="J672" s="304"/>
    </row>
    <row r="673" spans="1:11" s="333" customFormat="1">
      <c r="A673" s="252"/>
      <c r="B673" s="252"/>
      <c r="C673" s="304"/>
      <c r="D673" s="304"/>
      <c r="E673" s="304"/>
      <c r="F673" s="252"/>
      <c r="G673" s="252"/>
      <c r="H673" s="304"/>
      <c r="I673" s="304"/>
      <c r="J673" s="304"/>
    </row>
    <row r="674" spans="1:11" s="228" customFormat="1" ht="19.95" customHeight="1">
      <c r="A674" s="252"/>
      <c r="B674" s="252"/>
      <c r="C674" s="304"/>
      <c r="D674" s="304"/>
      <c r="E674" s="304"/>
      <c r="F674" s="310"/>
      <c r="G674" s="304"/>
      <c r="H674" s="304"/>
      <c r="I674" s="304"/>
      <c r="J674" s="304"/>
    </row>
    <row r="675" spans="1:11" s="228" customFormat="1" ht="18.600000000000001" customHeight="1">
      <c r="A675" s="322"/>
      <c r="B675" s="322"/>
      <c r="C675" s="322"/>
      <c r="D675" s="322"/>
      <c r="E675" s="304"/>
      <c r="F675" s="304"/>
      <c r="G675" s="304"/>
      <c r="H675" s="304"/>
      <c r="I675" s="304"/>
      <c r="J675" s="304"/>
    </row>
    <row r="676" spans="1:11" s="228" customFormat="1" ht="15.6" customHeight="1">
      <c r="A676" s="322"/>
      <c r="B676" s="322"/>
      <c r="C676" s="322"/>
      <c r="D676" s="322"/>
      <c r="E676" s="304"/>
      <c r="F676" s="304"/>
      <c r="G676" s="304"/>
      <c r="H676" s="304"/>
      <c r="I676" s="304"/>
      <c r="J676" s="304"/>
    </row>
    <row r="677" spans="1:11" s="272" customFormat="1" ht="30.75" customHeight="1">
      <c r="A677" s="322"/>
      <c r="B677" s="322"/>
      <c r="C677" s="322"/>
      <c r="D677" s="322"/>
      <c r="E677" s="304"/>
      <c r="F677" s="304"/>
      <c r="G677" s="304"/>
      <c r="H677" s="304"/>
      <c r="I677" s="304"/>
      <c r="J677" s="304"/>
    </row>
    <row r="678" spans="1:11" s="54" customFormat="1" ht="45">
      <c r="A678" s="701" t="s">
        <v>435</v>
      </c>
      <c r="B678" s="701"/>
      <c r="C678" s="701"/>
      <c r="D678" s="701"/>
      <c r="E678" s="701"/>
      <c r="F678" s="701"/>
      <c r="G678" s="701"/>
      <c r="H678" s="701"/>
      <c r="I678" s="701"/>
      <c r="J678" s="701"/>
    </row>
    <row r="679" spans="1:11" s="55" customFormat="1" ht="30">
      <c r="A679" s="213"/>
      <c r="B679" s="213"/>
      <c r="C679" s="213"/>
      <c r="D679" s="213"/>
      <c r="E679" s="291" t="s">
        <v>230</v>
      </c>
      <c r="F679" s="213"/>
      <c r="G679" s="213"/>
      <c r="H679" s="214" t="s">
        <v>4</v>
      </c>
      <c r="I679" s="694">
        <v>44377</v>
      </c>
      <c r="J679" s="694"/>
    </row>
    <row r="680" spans="1:11" s="292" customFormat="1" ht="13.2"/>
    <row r="681" spans="1:11" s="292" customFormat="1">
      <c r="A681" s="343" t="s">
        <v>366</v>
      </c>
      <c r="B681" s="239"/>
      <c r="C681" s="239"/>
      <c r="D681" s="257">
        <v>44403</v>
      </c>
      <c r="E681" s="171"/>
      <c r="F681" s="35"/>
    </row>
    <row r="682" spans="1:11" s="292" customFormat="1">
      <c r="A682" s="343" t="s">
        <v>367</v>
      </c>
      <c r="B682" s="240">
        <v>44348</v>
      </c>
      <c r="C682" s="241" t="s">
        <v>157</v>
      </c>
      <c r="D682" s="257">
        <v>44377</v>
      </c>
      <c r="E682" s="171"/>
    </row>
    <row r="683" spans="1:11" s="292" customFormat="1">
      <c r="A683" s="37" t="s">
        <v>368</v>
      </c>
      <c r="B683" s="240">
        <v>44372</v>
      </c>
      <c r="C683" s="241" t="s">
        <v>157</v>
      </c>
      <c r="D683" s="257">
        <v>44403</v>
      </c>
      <c r="E683" s="171"/>
    </row>
    <row r="684" spans="1:11" s="292" customFormat="1" ht="13.8" thickBot="1">
      <c r="A684" s="303"/>
      <c r="B684" s="303"/>
      <c r="C684" s="303"/>
      <c r="D684" s="303"/>
      <c r="F684" s="366"/>
      <c r="G684" s="366"/>
      <c r="H684" s="366"/>
      <c r="I684" s="366"/>
    </row>
    <row r="685" spans="1:11" s="173" customFormat="1" ht="16.2" thickTop="1">
      <c r="A685" s="203" t="s">
        <v>57</v>
      </c>
      <c r="B685" s="203"/>
      <c r="C685" s="199"/>
      <c r="D685" s="200" t="s">
        <v>361</v>
      </c>
      <c r="E685" s="174"/>
      <c r="F685" s="366"/>
      <c r="G685" s="366"/>
      <c r="H685" s="366"/>
      <c r="I685" s="366"/>
      <c r="J685" s="292"/>
    </row>
    <row r="686" spans="1:11" s="173" customFormat="1">
      <c r="A686" s="699" t="s">
        <v>626</v>
      </c>
      <c r="B686" s="699"/>
      <c r="C686" s="708"/>
      <c r="D686" s="309">
        <v>34451318.129999995</v>
      </c>
      <c r="E686" s="174"/>
      <c r="F686" s="366"/>
      <c r="G686" s="366"/>
      <c r="H686" s="366"/>
      <c r="I686" s="366"/>
      <c r="J686" s="292"/>
    </row>
    <row r="687" spans="1:11" s="173" customFormat="1">
      <c r="A687" s="699" t="s">
        <v>717</v>
      </c>
      <c r="B687" s="699" t="s">
        <v>716</v>
      </c>
      <c r="C687" s="708"/>
      <c r="D687" s="209">
        <v>2877247.8699999996</v>
      </c>
      <c r="E687" s="174"/>
      <c r="F687" s="673"/>
      <c r="G687" s="673"/>
      <c r="H687" s="673"/>
      <c r="I687" s="673"/>
      <c r="J687" s="673"/>
    </row>
    <row r="688" spans="1:11" s="173" customFormat="1" ht="15.6">
      <c r="A688" s="207" t="s">
        <v>718</v>
      </c>
      <c r="B688" s="204"/>
      <c r="C688" s="201"/>
      <c r="D688" s="209">
        <v>0</v>
      </c>
      <c r="E688" s="174"/>
      <c r="F688" s="366"/>
      <c r="G688" s="366"/>
      <c r="H688" s="366"/>
      <c r="I688" s="366"/>
      <c r="J688" s="292"/>
      <c r="K688" s="34"/>
    </row>
    <row r="689" spans="1:11" s="173" customFormat="1" ht="15.6">
      <c r="A689" s="207" t="s">
        <v>719</v>
      </c>
      <c r="B689" s="204"/>
      <c r="C689" s="201"/>
      <c r="D689" s="209">
        <v>0</v>
      </c>
      <c r="E689" s="174"/>
      <c r="F689" s="366"/>
      <c r="G689" s="366"/>
      <c r="H689" s="366"/>
      <c r="I689" s="366"/>
      <c r="J689" s="292"/>
      <c r="K689" s="34"/>
    </row>
    <row r="690" spans="1:11" s="173" customFormat="1" ht="15.6">
      <c r="A690" s="207" t="s">
        <v>720</v>
      </c>
      <c r="B690" s="204"/>
      <c r="C690" s="201"/>
      <c r="D690" s="209">
        <v>0</v>
      </c>
      <c r="E690" s="275"/>
      <c r="F690" s="366"/>
      <c r="G690" s="366"/>
      <c r="H690" s="366"/>
      <c r="I690" s="366"/>
      <c r="J690" s="292"/>
      <c r="K690" s="113"/>
    </row>
    <row r="691" spans="1:11" s="173" customFormat="1" ht="15.6">
      <c r="A691" s="207" t="s">
        <v>721</v>
      </c>
      <c r="B691" s="204"/>
      <c r="C691" s="201"/>
      <c r="D691" s="815">
        <v>0</v>
      </c>
      <c r="E691" s="174"/>
      <c r="F691" s="366"/>
      <c r="G691" s="366"/>
      <c r="H691" s="366"/>
      <c r="I691" s="366"/>
      <c r="J691" s="292"/>
      <c r="K691" s="34"/>
    </row>
    <row r="692" spans="1:11" s="173" customFormat="1" ht="15.6">
      <c r="A692" s="207" t="s">
        <v>638</v>
      </c>
      <c r="B692" s="204"/>
      <c r="C692" s="201"/>
      <c r="D692" s="815"/>
      <c r="F692" s="366"/>
      <c r="G692" s="366"/>
      <c r="H692" s="366"/>
      <c r="I692" s="366"/>
      <c r="J692" s="292"/>
      <c r="K692" s="34"/>
    </row>
    <row r="693" spans="1:11" s="173" customFormat="1" ht="15.6">
      <c r="A693" s="207" t="s">
        <v>722</v>
      </c>
      <c r="B693" s="204"/>
      <c r="C693" s="201"/>
      <c r="D693" s="209">
        <v>0</v>
      </c>
      <c r="J693" s="292"/>
      <c r="K693" s="34"/>
    </row>
    <row r="694" spans="1:11" s="173" customFormat="1" ht="18" customHeight="1">
      <c r="A694" s="373" t="s">
        <v>723</v>
      </c>
      <c r="B694" s="371"/>
      <c r="C694" s="372"/>
      <c r="D694" s="209">
        <v>0</v>
      </c>
      <c r="J694" s="292"/>
      <c r="K694" s="34"/>
    </row>
    <row r="695" spans="1:11" s="173" customFormat="1" ht="19.95" customHeight="1">
      <c r="A695" s="373" t="s">
        <v>724</v>
      </c>
      <c r="B695" s="371"/>
      <c r="C695" s="372"/>
      <c r="D695" s="209">
        <v>0</v>
      </c>
      <c r="J695" s="292"/>
      <c r="K695" s="34"/>
    </row>
    <row r="696" spans="1:11" s="173" customFormat="1" ht="19.95" customHeight="1">
      <c r="A696" s="373" t="s">
        <v>725</v>
      </c>
      <c r="B696" s="371"/>
      <c r="C696" s="372"/>
      <c r="D696" s="209">
        <v>0</v>
      </c>
      <c r="J696" s="292"/>
      <c r="K696" s="34"/>
    </row>
    <row r="697" spans="1:11" s="173" customFormat="1" ht="15.6" customHeight="1">
      <c r="A697" s="373" t="s">
        <v>726</v>
      </c>
      <c r="B697" s="371"/>
      <c r="C697" s="372"/>
      <c r="D697" s="209">
        <v>0</v>
      </c>
      <c r="J697" s="292"/>
      <c r="K697" s="34"/>
    </row>
    <row r="698" spans="1:11" s="173" customFormat="1" ht="15.6" customHeight="1">
      <c r="A698" s="374" t="s">
        <v>727</v>
      </c>
      <c r="B698" s="362"/>
      <c r="C698" s="363"/>
      <c r="D698" s="815">
        <v>0</v>
      </c>
      <c r="J698" s="361"/>
      <c r="K698" s="34"/>
    </row>
    <row r="699" spans="1:11" s="173" customFormat="1" ht="15.6" customHeight="1">
      <c r="A699" s="362" t="s">
        <v>639</v>
      </c>
      <c r="B699" s="362"/>
      <c r="C699" s="363"/>
      <c r="D699" s="815"/>
      <c r="F699" s="275"/>
      <c r="G699" s="40"/>
      <c r="H699" s="40"/>
      <c r="I699" s="40"/>
      <c r="J699" s="361"/>
      <c r="K699" s="34"/>
    </row>
    <row r="700" spans="1:11" s="173" customFormat="1" ht="15.6" customHeight="1">
      <c r="A700" s="818" t="s">
        <v>728</v>
      </c>
      <c r="B700" s="818"/>
      <c r="C700" s="819"/>
      <c r="D700" s="815">
        <v>0</v>
      </c>
      <c r="F700" s="275"/>
      <c r="G700" s="40"/>
      <c r="H700" s="40"/>
      <c r="I700" s="40"/>
      <c r="J700" s="361"/>
      <c r="K700" s="34"/>
    </row>
    <row r="701" spans="1:11" s="173" customFormat="1" ht="15.6" customHeight="1">
      <c r="A701" s="818"/>
      <c r="B701" s="818"/>
      <c r="C701" s="819"/>
      <c r="D701" s="815"/>
      <c r="J701" s="361"/>
      <c r="K701" s="34"/>
    </row>
    <row r="702" spans="1:11" s="173" customFormat="1" ht="37.5" customHeight="1">
      <c r="A702" s="818" t="s">
        <v>729</v>
      </c>
      <c r="B702" s="818"/>
      <c r="C702" s="819"/>
      <c r="D702" s="380">
        <v>0</v>
      </c>
      <c r="J702" s="361"/>
      <c r="K702" s="34"/>
    </row>
    <row r="703" spans="1:11" s="173" customFormat="1" ht="15.6" customHeight="1">
      <c r="A703" s="816" t="s">
        <v>730</v>
      </c>
      <c r="B703" s="816"/>
      <c r="C703" s="817"/>
      <c r="D703" s="309">
        <v>0</v>
      </c>
      <c r="J703" s="361"/>
      <c r="K703" s="34"/>
    </row>
    <row r="704" spans="1:11" s="173" customFormat="1" ht="30" customHeight="1">
      <c r="A704" s="820"/>
      <c r="B704" s="820"/>
      <c r="C704" s="821"/>
      <c r="D704" s="309"/>
      <c r="J704" s="292"/>
      <c r="K704" s="34"/>
    </row>
    <row r="705" spans="1:11" s="173" customFormat="1" ht="26.25" customHeight="1" thickBot="1">
      <c r="A705" s="205" t="s">
        <v>369</v>
      </c>
      <c r="B705" s="205"/>
      <c r="C705" s="206"/>
      <c r="D705" s="311">
        <v>37328565.999999993</v>
      </c>
      <c r="J705" s="292"/>
      <c r="K705" s="34"/>
    </row>
    <row r="706" spans="1:11" s="173" customFormat="1" ht="16.2" thickTop="1">
      <c r="A706"/>
      <c r="B706"/>
      <c r="C706"/>
      <c r="D706"/>
      <c r="J706" s="292"/>
      <c r="K706" s="34"/>
    </row>
    <row r="707" spans="1:11" s="173" customFormat="1" ht="15.6">
      <c r="A707" s="207"/>
      <c r="B707" s="204"/>
      <c r="C707" s="204"/>
      <c r="D707" s="209"/>
      <c r="J707" s="292"/>
      <c r="K707" s="34"/>
    </row>
    <row r="708" spans="1:11" s="173" customFormat="1" ht="16.2" thickBot="1">
      <c r="A708" s="303"/>
      <c r="B708" s="303"/>
      <c r="C708" s="303"/>
      <c r="D708" s="303"/>
      <c r="E708" s="202"/>
      <c r="J708" s="292"/>
      <c r="K708" s="34"/>
    </row>
    <row r="709" spans="1:11" s="173" customFormat="1" ht="16.2" thickTop="1">
      <c r="A709" s="203" t="s">
        <v>642</v>
      </c>
      <c r="B709" s="203"/>
      <c r="C709" s="199"/>
      <c r="D709" s="200" t="s">
        <v>361</v>
      </c>
      <c r="E709" s="202"/>
      <c r="J709" s="292"/>
      <c r="K709" s="34"/>
    </row>
    <row r="710" spans="1:11" s="173" customFormat="1" ht="15.6">
      <c r="A710" s="699" t="s">
        <v>643</v>
      </c>
      <c r="B710" s="699"/>
      <c r="C710" s="708"/>
      <c r="D710" s="309">
        <v>0</v>
      </c>
      <c r="E710" s="202"/>
      <c r="J710" s="292"/>
      <c r="K710" s="34"/>
    </row>
    <row r="711" spans="1:11" s="173" customFormat="1" ht="14.4" customHeight="1">
      <c r="A711" s="706" t="s">
        <v>644</v>
      </c>
      <c r="B711" s="706"/>
      <c r="C711" s="707"/>
      <c r="D711" s="506">
        <v>7010677.9804599984</v>
      </c>
      <c r="E711" s="202"/>
      <c r="J711" s="292"/>
      <c r="K711" s="34"/>
    </row>
    <row r="712" spans="1:11" s="173" customFormat="1" ht="15.6">
      <c r="A712" s="699" t="s">
        <v>703</v>
      </c>
      <c r="B712" s="699"/>
      <c r="C712" s="708"/>
      <c r="D712" s="209">
        <v>0</v>
      </c>
      <c r="E712" s="202"/>
      <c r="J712" s="292"/>
      <c r="K712" s="34"/>
    </row>
    <row r="713" spans="1:11" s="173" customFormat="1" ht="15.6">
      <c r="A713" s="699" t="s">
        <v>704</v>
      </c>
      <c r="B713" s="699"/>
      <c r="C713" s="708"/>
      <c r="D713" s="209">
        <v>7010677.9804599984</v>
      </c>
      <c r="E713" s="202"/>
      <c r="J713" s="379"/>
      <c r="K713" s="34"/>
    </row>
    <row r="714" spans="1:11" s="173" customFormat="1" ht="15.6">
      <c r="A714" s="507" t="s">
        <v>645</v>
      </c>
      <c r="B714" s="507"/>
      <c r="C714" s="508"/>
      <c r="D714" s="320">
        <v>30317888.019539993</v>
      </c>
      <c r="E714" s="202"/>
      <c r="J714" s="292"/>
    </row>
    <row r="715" spans="1:11" s="173" customFormat="1" ht="16.2" thickBot="1">
      <c r="A715" s="205"/>
      <c r="B715" s="205"/>
      <c r="C715" s="206"/>
      <c r="D715" s="311"/>
      <c r="E715" s="202"/>
      <c r="J715" s="292"/>
    </row>
    <row r="716" spans="1:11" s="173" customFormat="1" ht="15.6" thickTop="1">
      <c r="A716"/>
      <c r="B716"/>
      <c r="C716"/>
      <c r="D716"/>
      <c r="E716" s="202"/>
      <c r="J716" s="292"/>
    </row>
    <row r="717" spans="1:11" s="173" customFormat="1">
      <c r="E717" s="202"/>
      <c r="J717" s="292"/>
    </row>
    <row r="718" spans="1:11" s="173" customFormat="1" ht="15.6" thickBot="1">
      <c r="E718" s="202"/>
      <c r="J718" s="292"/>
    </row>
    <row r="719" spans="1:11" s="173" customFormat="1" ht="16.2" thickTop="1">
      <c r="A719" s="203" t="s">
        <v>646</v>
      </c>
      <c r="B719" s="203"/>
      <c r="C719" s="203"/>
      <c r="D719" s="200"/>
      <c r="E719" s="202"/>
      <c r="J719" s="292"/>
    </row>
    <row r="720" spans="1:11" s="173" customFormat="1">
      <c r="A720" s="699" t="s">
        <v>647</v>
      </c>
      <c r="B720" s="699"/>
      <c r="C720" s="708"/>
      <c r="D720" s="209">
        <v>3329.5241736000003</v>
      </c>
      <c r="E720" s="202"/>
      <c r="J720" s="292"/>
    </row>
    <row r="721" spans="1:10" s="173" customFormat="1">
      <c r="A721" s="207" t="s">
        <v>648</v>
      </c>
      <c r="B721" s="204"/>
      <c r="C721" s="201"/>
      <c r="D721" s="209">
        <v>0</v>
      </c>
      <c r="E721" s="202"/>
      <c r="J721" s="292"/>
    </row>
    <row r="722" spans="1:10" s="173" customFormat="1">
      <c r="A722" s="207" t="s">
        <v>649</v>
      </c>
      <c r="B722" s="204"/>
      <c r="C722" s="201"/>
      <c r="D722" s="209"/>
      <c r="E722" s="202"/>
      <c r="J722" s="292"/>
    </row>
    <row r="723" spans="1:10" s="173" customFormat="1">
      <c r="A723" s="207" t="s">
        <v>662</v>
      </c>
      <c r="B723" s="204"/>
      <c r="C723" s="201"/>
      <c r="D723" s="209">
        <v>0</v>
      </c>
      <c r="E723" s="202"/>
      <c r="J723" s="292"/>
    </row>
    <row r="724" spans="1:10" s="173" customFormat="1">
      <c r="A724" s="207" t="s">
        <v>663</v>
      </c>
      <c r="B724" s="204"/>
      <c r="C724" s="201"/>
      <c r="D724" s="209"/>
      <c r="E724" s="202"/>
      <c r="J724" s="292"/>
    </row>
    <row r="725" spans="1:10" s="173" customFormat="1">
      <c r="A725" s="207" t="s">
        <v>650</v>
      </c>
      <c r="B725" s="204"/>
      <c r="C725" s="201"/>
      <c r="D725" s="209">
        <v>0</v>
      </c>
      <c r="E725" s="202"/>
      <c r="J725" s="292"/>
    </row>
    <row r="726" spans="1:10" s="173" customFormat="1">
      <c r="A726" s="207" t="s">
        <v>651</v>
      </c>
      <c r="B726" s="204"/>
      <c r="C726" s="201"/>
      <c r="D726" s="209">
        <v>0</v>
      </c>
      <c r="E726" s="202"/>
      <c r="J726" s="292"/>
    </row>
    <row r="727" spans="1:10" s="173" customFormat="1">
      <c r="A727" s="373" t="s">
        <v>652</v>
      </c>
      <c r="B727" s="371"/>
      <c r="C727" s="372"/>
      <c r="D727" s="209">
        <v>0</v>
      </c>
      <c r="E727" s="202"/>
      <c r="J727" s="292"/>
    </row>
    <row r="728" spans="1:10" s="173" customFormat="1">
      <c r="A728" s="373" t="s">
        <v>653</v>
      </c>
      <c r="B728" s="371"/>
      <c r="C728" s="372"/>
      <c r="D728" s="209">
        <v>0</v>
      </c>
      <c r="E728" s="202"/>
      <c r="J728" s="292"/>
    </row>
    <row r="729" spans="1:10" s="292" customFormat="1">
      <c r="A729" s="373" t="s">
        <v>654</v>
      </c>
      <c r="B729" s="371"/>
      <c r="C729" s="372"/>
      <c r="D729" s="209">
        <v>0</v>
      </c>
      <c r="F729"/>
      <c r="G729"/>
      <c r="H729" s="173"/>
      <c r="I729" s="173"/>
    </row>
    <row r="730" spans="1:10" s="292" customFormat="1">
      <c r="A730" s="373" t="s">
        <v>664</v>
      </c>
      <c r="B730" s="371"/>
      <c r="C730" s="528"/>
      <c r="D730" s="783">
        <v>0</v>
      </c>
      <c r="G730" s="361"/>
      <c r="H730" s="173"/>
      <c r="I730" s="173"/>
    </row>
    <row r="731" spans="1:10" s="292" customFormat="1" ht="15.6" customHeight="1">
      <c r="A731" s="374" t="s">
        <v>665</v>
      </c>
      <c r="B731" s="362"/>
      <c r="C731" s="529"/>
      <c r="D731" s="783"/>
      <c r="I731" s="173"/>
    </row>
    <row r="732" spans="1:10" s="292" customFormat="1">
      <c r="A732" s="374" t="s">
        <v>655</v>
      </c>
      <c r="B732" s="362"/>
      <c r="C732" s="363"/>
      <c r="D732" s="209"/>
    </row>
    <row r="733" spans="1:10" s="292" customFormat="1">
      <c r="A733" s="374" t="s">
        <v>656</v>
      </c>
      <c r="B733" s="362"/>
      <c r="C733" s="363"/>
      <c r="D733" s="209">
        <v>29440772</v>
      </c>
    </row>
    <row r="734" spans="1:10" s="292" customFormat="1">
      <c r="A734" s="374" t="s">
        <v>657</v>
      </c>
      <c r="B734" s="362"/>
      <c r="C734" s="363"/>
      <c r="D734" s="209">
        <v>0</v>
      </c>
    </row>
    <row r="735" spans="1:10" s="292" customFormat="1">
      <c r="A735" s="374" t="s">
        <v>658</v>
      </c>
      <c r="B735" s="362"/>
      <c r="C735" s="363"/>
      <c r="D735" s="209">
        <v>0</v>
      </c>
      <c r="F735" s="366"/>
      <c r="G735" s="366"/>
      <c r="H735" s="366"/>
    </row>
    <row r="736" spans="1:10" s="292" customFormat="1">
      <c r="A736" s="245" t="s">
        <v>659</v>
      </c>
      <c r="B736" s="245"/>
      <c r="C736" s="246"/>
      <c r="D736" s="209">
        <v>0</v>
      </c>
      <c r="F736" s="366"/>
      <c r="G736" s="366"/>
      <c r="H736" s="366"/>
      <c r="I736" s="173"/>
    </row>
    <row r="737" spans="1:10" s="292" customFormat="1">
      <c r="A737" s="245" t="s">
        <v>660</v>
      </c>
      <c r="B737" s="245"/>
      <c r="C737" s="246"/>
      <c r="D737" s="209">
        <v>880445.54371359199</v>
      </c>
      <c r="E737" s="208"/>
      <c r="F737" s="366"/>
      <c r="G737" s="366"/>
      <c r="H737" s="366"/>
      <c r="I737" s="173"/>
    </row>
    <row r="738" spans="1:10" s="292" customFormat="1">
      <c r="A738" s="699" t="s">
        <v>661</v>
      </c>
      <c r="B738" s="699"/>
      <c r="C738" s="708"/>
      <c r="D738" s="309">
        <v>0</v>
      </c>
      <c r="E738" s="208"/>
      <c r="F738" s="366"/>
      <c r="G738" s="366"/>
      <c r="H738" s="366"/>
      <c r="I738" s="173"/>
    </row>
    <row r="739" spans="1:10" s="292" customFormat="1" ht="15" customHeight="1" thickBot="1">
      <c r="A739" s="205"/>
      <c r="B739" s="205"/>
      <c r="C739" s="206"/>
      <c r="D739" s="311">
        <v>30324547.067887191</v>
      </c>
      <c r="E739" s="208"/>
    </row>
    <row r="740" spans="1:10" s="292" customFormat="1" ht="30" customHeight="1" thickTop="1" thickBot="1">
      <c r="A740"/>
      <c r="B740"/>
      <c r="C740"/>
      <c r="D740"/>
      <c r="E740" s="208"/>
    </row>
    <row r="741" spans="1:10" s="292" customFormat="1" ht="16.2" thickTop="1">
      <c r="A741" s="467" t="s">
        <v>232</v>
      </c>
      <c r="B741" s="467"/>
      <c r="C741" s="530"/>
      <c r="D741" s="638" t="s">
        <v>712</v>
      </c>
      <c r="E741" s="636"/>
      <c r="F741" s="636"/>
      <c r="G741" s="636"/>
      <c r="H741" s="636"/>
    </row>
    <row r="742" spans="1:10" s="292" customFormat="1">
      <c r="A742" s="342" t="s">
        <v>358</v>
      </c>
      <c r="B742" s="351"/>
      <c r="C742" s="531"/>
      <c r="D742" s="209">
        <v>0</v>
      </c>
      <c r="E742" s="636"/>
      <c r="F742" s="636"/>
      <c r="G742" s="636"/>
      <c r="H742" s="636"/>
    </row>
    <row r="743" spans="1:10" s="292" customFormat="1">
      <c r="A743" s="342" t="s">
        <v>294</v>
      </c>
      <c r="B743" s="351"/>
      <c r="C743" s="532"/>
      <c r="D743" s="209">
        <v>0</v>
      </c>
      <c r="E743" s="636"/>
      <c r="F743" s="636"/>
      <c r="G743" s="636"/>
      <c r="H743" s="636"/>
    </row>
    <row r="744" spans="1:10" s="292" customFormat="1">
      <c r="A744" s="342" t="s">
        <v>112</v>
      </c>
      <c r="B744" s="351"/>
      <c r="C744" s="532"/>
      <c r="D744" s="209">
        <v>0</v>
      </c>
      <c r="E744" s="636"/>
      <c r="F744" s="636"/>
      <c r="G744" s="636"/>
      <c r="H744" s="636"/>
    </row>
    <row r="745" spans="1:10" s="292" customFormat="1" ht="19.95" customHeight="1">
      <c r="A745" s="342" t="s">
        <v>359</v>
      </c>
      <c r="B745" s="351"/>
      <c r="C745" s="532"/>
      <c r="D745" s="209">
        <v>0</v>
      </c>
      <c r="E745" s="636"/>
      <c r="F745" s="636"/>
      <c r="G745" s="636"/>
      <c r="H745" s="636"/>
    </row>
    <row r="746" spans="1:10" s="292" customFormat="1" ht="18.600000000000001" customHeight="1">
      <c r="A746" s="342" t="s">
        <v>172</v>
      </c>
      <c r="B746" s="351"/>
      <c r="C746" s="533"/>
      <c r="D746" s="209">
        <v>0</v>
      </c>
      <c r="E746" s="636"/>
      <c r="F746" s="636"/>
      <c r="G746" s="636"/>
      <c r="H746" s="636"/>
    </row>
    <row r="747" spans="1:10" s="292" customFormat="1" ht="15.6" customHeight="1" thickBot="1">
      <c r="A747" s="205" t="s">
        <v>360</v>
      </c>
      <c r="B747" s="205"/>
      <c r="C747" s="206"/>
      <c r="D747" s="470">
        <v>0</v>
      </c>
      <c r="E747" s="40"/>
      <c r="F747" s="40"/>
      <c r="G747" s="40"/>
      <c r="H747" s="40"/>
      <c r="I747" s="40"/>
    </row>
    <row r="748" spans="1:10" s="292" customFormat="1" ht="30.75" customHeight="1" thickTop="1">
      <c r="A748" s="243"/>
      <c r="B748" s="243"/>
      <c r="C748" s="243"/>
      <c r="D748" s="243"/>
    </row>
    <row r="749" spans="1:10" s="54" customFormat="1" ht="45">
      <c r="A749" s="701" t="s">
        <v>435</v>
      </c>
      <c r="B749" s="701"/>
      <c r="C749" s="701"/>
      <c r="D749" s="701"/>
      <c r="E749" s="701"/>
      <c r="F749" s="701"/>
      <c r="G749" s="701"/>
      <c r="H749" s="701"/>
      <c r="I749" s="701"/>
      <c r="J749" s="701"/>
    </row>
    <row r="750" spans="1:10" s="55" customFormat="1" ht="30">
      <c r="A750" s="213"/>
      <c r="B750" s="213"/>
      <c r="C750" s="213"/>
      <c r="D750" s="213"/>
      <c r="E750" s="212" t="s">
        <v>230</v>
      </c>
      <c r="F750" s="213"/>
      <c r="G750" s="213"/>
      <c r="H750" s="214" t="s">
        <v>4</v>
      </c>
      <c r="I750" s="694">
        <v>44377</v>
      </c>
      <c r="J750" s="694"/>
    </row>
    <row r="751" spans="1:10" s="366" customFormat="1" ht="13.2"/>
    <row r="752" spans="1:10" s="366" customFormat="1">
      <c r="A752" s="343" t="s">
        <v>366</v>
      </c>
      <c r="B752" s="239"/>
      <c r="C752" s="239"/>
      <c r="D752" s="257">
        <v>44403</v>
      </c>
      <c r="E752" s="171"/>
      <c r="F752" s="35"/>
    </row>
    <row r="753" spans="1:10" s="366" customFormat="1">
      <c r="A753" s="343" t="s">
        <v>367</v>
      </c>
      <c r="B753" s="240">
        <v>44348</v>
      </c>
      <c r="C753" s="241" t="s">
        <v>157</v>
      </c>
      <c r="D753" s="257">
        <v>44377</v>
      </c>
      <c r="E753" s="171"/>
    </row>
    <row r="754" spans="1:10" s="366" customFormat="1">
      <c r="A754" s="37" t="s">
        <v>368</v>
      </c>
      <c r="B754" s="240">
        <v>44372</v>
      </c>
      <c r="C754" s="241" t="s">
        <v>157</v>
      </c>
      <c r="D754" s="257">
        <v>44403</v>
      </c>
      <c r="E754" s="171"/>
    </row>
    <row r="755" spans="1:10" s="338" customFormat="1" ht="30">
      <c r="A755" s="356"/>
      <c r="B755" s="356"/>
      <c r="C755" s="356"/>
      <c r="D755" s="356"/>
      <c r="E755" s="357"/>
      <c r="F755" s="356"/>
      <c r="G755" s="356"/>
      <c r="H755" s="356"/>
      <c r="I755" s="358"/>
      <c r="J755" s="359"/>
    </row>
    <row r="756" spans="1:10" s="338" customFormat="1" ht="15" customHeight="1" thickBot="1">
      <c r="E756" s="357"/>
      <c r="J756" s="359"/>
    </row>
    <row r="757" spans="1:10" s="338" customFormat="1" ht="15.6" customHeight="1" thickTop="1">
      <c r="A757" s="203" t="s">
        <v>514</v>
      </c>
      <c r="B757" s="203"/>
      <c r="C757" s="199"/>
      <c r="D757" s="200" t="s">
        <v>361</v>
      </c>
      <c r="E757" s="357"/>
      <c r="F757" s="203" t="s">
        <v>666</v>
      </c>
      <c r="G757" s="203"/>
      <c r="H757" s="199"/>
      <c r="I757" s="200" t="s">
        <v>361</v>
      </c>
      <c r="J757" s="359"/>
    </row>
    <row r="758" spans="1:10" s="338" customFormat="1" ht="15" customHeight="1">
      <c r="A758" s="321" t="s">
        <v>515</v>
      </c>
      <c r="B758" s="312"/>
      <c r="C758" s="313"/>
      <c r="D758" s="309">
        <v>0</v>
      </c>
      <c r="E758" s="357"/>
      <c r="F758" s="321" t="s">
        <v>667</v>
      </c>
      <c r="G758" s="312"/>
      <c r="H758" s="313"/>
      <c r="I758" s="309">
        <v>0</v>
      </c>
      <c r="J758" s="359"/>
    </row>
    <row r="759" spans="1:10" s="338" customFormat="1" ht="15" customHeight="1">
      <c r="A759" s="321" t="s">
        <v>516</v>
      </c>
      <c r="B759" s="312"/>
      <c r="C759" s="313"/>
      <c r="D759" s="381">
        <v>0</v>
      </c>
      <c r="E759" s="357"/>
      <c r="F759" s="321" t="s">
        <v>668</v>
      </c>
      <c r="G759" s="312"/>
      <c r="H759" s="313"/>
      <c r="I759" s="381">
        <v>0</v>
      </c>
      <c r="J759" s="359"/>
    </row>
    <row r="760" spans="1:10" s="338" customFormat="1" ht="15" customHeight="1">
      <c r="A760" s="321" t="s">
        <v>517</v>
      </c>
      <c r="B760" s="312"/>
      <c r="C760" s="313"/>
      <c r="D760" s="381">
        <v>0</v>
      </c>
      <c r="E760" s="357"/>
      <c r="F760" s="321" t="s">
        <v>669</v>
      </c>
      <c r="G760" s="312"/>
      <c r="H760" s="313"/>
      <c r="I760" s="381">
        <v>0</v>
      </c>
      <c r="J760" s="359"/>
    </row>
    <row r="761" spans="1:10" s="338" customFormat="1" ht="15.6" customHeight="1">
      <c r="A761" s="308" t="s">
        <v>518</v>
      </c>
      <c r="B761" s="204"/>
      <c r="C761" s="201"/>
      <c r="D761" s="381">
        <v>0</v>
      </c>
      <c r="E761" s="357"/>
      <c r="F761" s="308" t="s">
        <v>670</v>
      </c>
      <c r="G761" s="204"/>
      <c r="H761" s="201"/>
      <c r="I761" s="381">
        <v>0</v>
      </c>
      <c r="J761" s="359"/>
    </row>
    <row r="762" spans="1:10" s="338" customFormat="1" ht="15" customHeight="1" thickBot="1">
      <c r="A762" s="205" t="s">
        <v>514</v>
      </c>
      <c r="B762" s="205"/>
      <c r="C762" s="206"/>
      <c r="D762" s="311">
        <v>0</v>
      </c>
      <c r="E762" s="357"/>
      <c r="F762" s="205" t="s">
        <v>666</v>
      </c>
      <c r="G762" s="205"/>
      <c r="H762" s="206"/>
      <c r="I762" s="311">
        <v>0</v>
      </c>
      <c r="J762" s="359"/>
    </row>
    <row r="763" spans="1:10" s="338" customFormat="1" ht="15" customHeight="1" thickTop="1">
      <c r="A763" s="356"/>
      <c r="B763" s="356"/>
      <c r="C763" s="356"/>
      <c r="D763" s="358"/>
      <c r="E763" s="357"/>
      <c r="F763" s="312"/>
      <c r="G763" s="273"/>
      <c r="H763" s="273"/>
      <c r="I763" s="320"/>
      <c r="J763" s="359"/>
    </row>
    <row r="764" spans="1:10" s="338" customFormat="1" ht="15.6" customHeight="1" thickBot="1">
      <c r="A764" s="356"/>
      <c r="B764" s="356"/>
      <c r="C764" s="356"/>
      <c r="D764" s="358"/>
      <c r="E764" s="357"/>
      <c r="F764" s="356"/>
      <c r="G764" s="356"/>
      <c r="H764" s="356"/>
      <c r="I764" s="356"/>
      <c r="J764" s="359"/>
    </row>
    <row r="765" spans="1:10" s="338" customFormat="1" ht="15.6" customHeight="1" thickTop="1">
      <c r="A765" s="203" t="s">
        <v>346</v>
      </c>
      <c r="B765" s="203"/>
      <c r="C765" s="199"/>
      <c r="D765" s="200" t="s">
        <v>361</v>
      </c>
      <c r="E765" s="357"/>
      <c r="F765" s="203" t="s">
        <v>348</v>
      </c>
      <c r="G765" s="203"/>
      <c r="H765" s="199"/>
      <c r="I765" s="200" t="s">
        <v>361</v>
      </c>
      <c r="J765" s="359"/>
    </row>
    <row r="766" spans="1:10" s="338" customFormat="1" ht="15.6" customHeight="1">
      <c r="A766" s="321" t="s">
        <v>107</v>
      </c>
      <c r="B766" s="312"/>
      <c r="C766" s="313"/>
      <c r="D766" s="309">
        <v>0</v>
      </c>
      <c r="E766" s="357"/>
      <c r="F766" s="321" t="s">
        <v>375</v>
      </c>
      <c r="G766" s="312"/>
      <c r="H766" s="313"/>
      <c r="I766" s="309">
        <v>0</v>
      </c>
      <c r="J766" s="359"/>
    </row>
    <row r="767" spans="1:10" s="338" customFormat="1" ht="15.6" customHeight="1">
      <c r="A767" s="321" t="s">
        <v>226</v>
      </c>
      <c r="B767" s="312"/>
      <c r="C767" s="313"/>
      <c r="D767" s="309">
        <v>2971424.7600000002</v>
      </c>
      <c r="E767" s="357"/>
      <c r="F767" s="321" t="s">
        <v>171</v>
      </c>
      <c r="G767" s="312"/>
      <c r="H767" s="313"/>
      <c r="I767" s="309">
        <v>37328565.999999993</v>
      </c>
      <c r="J767" s="359"/>
    </row>
    <row r="768" spans="1:10" s="338" customFormat="1" ht="15.6" customHeight="1">
      <c r="A768" s="308" t="s">
        <v>710</v>
      </c>
      <c r="B768" s="204"/>
      <c r="C768" s="201"/>
      <c r="D768" s="309">
        <v>1000.130766</v>
      </c>
      <c r="E768" s="357"/>
      <c r="F768" s="308" t="s">
        <v>710</v>
      </c>
      <c r="G768" s="204"/>
      <c r="H768" s="201"/>
      <c r="I768" s="309">
        <v>3329.5241736000003</v>
      </c>
      <c r="J768" s="359"/>
    </row>
    <row r="769" spans="1:10" s="338" customFormat="1" ht="15.6" customHeight="1">
      <c r="A769" s="342" t="s">
        <v>227</v>
      </c>
      <c r="C769" s="639"/>
      <c r="D769" s="640">
        <v>-2972424.8907659999</v>
      </c>
      <c r="E769" s="357"/>
      <c r="F769" s="342" t="s">
        <v>389</v>
      </c>
      <c r="I769" s="671">
        <v>-37331895.524173588</v>
      </c>
      <c r="J769" s="359"/>
    </row>
    <row r="770" spans="1:10" s="338" customFormat="1" ht="15.6" customHeight="1" thickBot="1">
      <c r="A770" s="205" t="s">
        <v>347</v>
      </c>
      <c r="B770" s="205"/>
      <c r="C770" s="206"/>
      <c r="D770" s="311">
        <v>0</v>
      </c>
      <c r="E770" s="357"/>
      <c r="F770" s="205" t="s">
        <v>349</v>
      </c>
      <c r="G770" s="205"/>
      <c r="H770" s="206"/>
      <c r="I770" s="311">
        <v>0</v>
      </c>
      <c r="J770" s="359"/>
    </row>
    <row r="771" spans="1:10" s="338" customFormat="1" ht="15.6" customHeight="1" thickTop="1">
      <c r="A771" s="312"/>
      <c r="B771" s="273"/>
      <c r="C771" s="273"/>
      <c r="D771" s="320"/>
      <c r="E771" s="357"/>
      <c r="F771" s="356"/>
      <c r="G771" s="356"/>
      <c r="H771" s="356"/>
      <c r="I771" s="358"/>
      <c r="J771" s="359"/>
    </row>
    <row r="772" spans="1:10" s="338" customFormat="1" ht="15.6" customHeight="1" thickBot="1">
      <c r="A772" s="356"/>
      <c r="B772" s="356"/>
      <c r="C772" s="356"/>
      <c r="D772" s="356"/>
      <c r="E772" s="357"/>
      <c r="F772" s="356"/>
      <c r="G772" s="356"/>
      <c r="H772" s="356"/>
      <c r="I772" s="358"/>
      <c r="J772" s="359"/>
    </row>
    <row r="773" spans="1:10" s="338" customFormat="1" ht="15.6" customHeight="1" thickTop="1">
      <c r="A773" s="203" t="s">
        <v>677</v>
      </c>
      <c r="B773" s="203"/>
      <c r="C773" s="199"/>
      <c r="D773" s="200" t="s">
        <v>361</v>
      </c>
      <c r="E773" s="357"/>
      <c r="J773" s="359"/>
    </row>
    <row r="774" spans="1:10" s="338" customFormat="1" ht="15.6" customHeight="1">
      <c r="A774" s="321" t="s">
        <v>697</v>
      </c>
      <c r="B774" s="312"/>
      <c r="C774" s="313"/>
      <c r="D774" s="309">
        <v>12750000</v>
      </c>
      <c r="E774" s="357"/>
      <c r="J774" s="359"/>
    </row>
    <row r="775" spans="1:10" s="338" customFormat="1" ht="15.6" customHeight="1">
      <c r="A775" s="321" t="s">
        <v>228</v>
      </c>
      <c r="B775" s="312"/>
      <c r="C775" s="313"/>
      <c r="D775" s="309">
        <v>5250000</v>
      </c>
      <c r="E775" s="357"/>
      <c r="J775" s="359"/>
    </row>
    <row r="776" spans="1:10" s="338" customFormat="1" ht="15.6" customHeight="1">
      <c r="A776" s="321" t="s">
        <v>343</v>
      </c>
      <c r="B776" s="312"/>
      <c r="C776" s="313"/>
      <c r="D776" s="309">
        <v>0</v>
      </c>
      <c r="E776" s="357"/>
      <c r="J776" s="359"/>
    </row>
    <row r="777" spans="1:10" s="338" customFormat="1" ht="15.6" customHeight="1">
      <c r="A777" s="321" t="s">
        <v>344</v>
      </c>
      <c r="B777" s="312"/>
      <c r="C777" s="313"/>
      <c r="D777" s="309">
        <v>0</v>
      </c>
      <c r="E777" s="357"/>
      <c r="J777" s="359"/>
    </row>
    <row r="778" spans="1:10" s="338" customFormat="1" ht="15.6" customHeight="1">
      <c r="A778" s="308" t="s">
        <v>345</v>
      </c>
      <c r="B778" s="204"/>
      <c r="C778" s="201"/>
      <c r="D778" s="309">
        <v>0</v>
      </c>
      <c r="E778" s="357"/>
      <c r="J778" s="359"/>
    </row>
    <row r="779" spans="1:10" s="338" customFormat="1" ht="15.6" customHeight="1" thickBot="1">
      <c r="A779" s="205" t="s">
        <v>678</v>
      </c>
      <c r="B779" s="205"/>
      <c r="C779" s="206"/>
      <c r="D779" s="311">
        <v>18000000</v>
      </c>
      <c r="E779" s="357"/>
      <c r="J779" s="359"/>
    </row>
    <row r="780" spans="1:10" s="338" customFormat="1" ht="15.6" customHeight="1" thickTop="1">
      <c r="A780" s="312"/>
      <c r="B780" s="273"/>
      <c r="C780" s="273"/>
      <c r="D780" s="320"/>
      <c r="E780" s="357"/>
      <c r="J780" s="359"/>
    </row>
    <row r="781" spans="1:10" s="338" customFormat="1" ht="15.6" customHeight="1" thickBot="1">
      <c r="E781" s="357"/>
      <c r="J781" s="359"/>
    </row>
    <row r="782" spans="1:10" s="338" customFormat="1" ht="15.6" customHeight="1" thickTop="1">
      <c r="A782" s="203" t="s">
        <v>671</v>
      </c>
      <c r="B782" s="203"/>
      <c r="C782" s="199"/>
      <c r="D782" s="200" t="s">
        <v>361</v>
      </c>
      <c r="E782" s="357"/>
      <c r="J782" s="359"/>
    </row>
    <row r="783" spans="1:10" s="338" customFormat="1" ht="15.6" customHeight="1">
      <c r="A783" s="321" t="s">
        <v>672</v>
      </c>
      <c r="B783" s="312"/>
      <c r="C783" s="313"/>
      <c r="D783" s="309">
        <v>0</v>
      </c>
      <c r="E783" s="357"/>
      <c r="J783" s="359"/>
    </row>
    <row r="784" spans="1:10" s="338" customFormat="1" ht="15.6" customHeight="1">
      <c r="A784" s="321" t="s">
        <v>698</v>
      </c>
      <c r="B784" s="312"/>
      <c r="C784" s="313"/>
      <c r="D784" s="309">
        <v>0</v>
      </c>
      <c r="E784" s="357"/>
      <c r="J784" s="359"/>
    </row>
    <row r="785" spans="1:10" s="338" customFormat="1" ht="15.6" customHeight="1">
      <c r="A785" s="308" t="s">
        <v>673</v>
      </c>
      <c r="B785" s="204"/>
      <c r="C785" s="201"/>
      <c r="D785" s="309">
        <v>0</v>
      </c>
      <c r="E785" s="357"/>
      <c r="J785" s="359"/>
    </row>
    <row r="786" spans="1:10" s="338" customFormat="1" ht="15.6" customHeight="1">
      <c r="A786" s="342" t="s">
        <v>674</v>
      </c>
      <c r="D786" s="309">
        <v>0</v>
      </c>
      <c r="E786" s="357"/>
      <c r="F786" s="356"/>
      <c r="G786" s="356"/>
      <c r="H786" s="356"/>
      <c r="I786" s="358"/>
      <c r="J786" s="359"/>
    </row>
    <row r="787" spans="1:10" s="338" customFormat="1" ht="15.6" customHeight="1" thickBot="1">
      <c r="A787" s="205" t="s">
        <v>666</v>
      </c>
      <c r="B787" s="205"/>
      <c r="C787" s="206"/>
      <c r="D787" s="311">
        <v>0</v>
      </c>
      <c r="E787" s="357"/>
      <c r="F787" s="356"/>
      <c r="G787" s="356"/>
      <c r="H787" s="356"/>
      <c r="I787" s="358"/>
      <c r="J787" s="359"/>
    </row>
    <row r="788" spans="1:10" s="338" customFormat="1" ht="15.6" customHeight="1" thickTop="1">
      <c r="A788" s="312"/>
      <c r="B788" s="273"/>
      <c r="C788" s="273"/>
      <c r="D788" s="320"/>
      <c r="E788" s="357"/>
      <c r="F788" s="356"/>
      <c r="G788" s="356"/>
      <c r="H788" s="356"/>
      <c r="I788" s="358"/>
      <c r="J788" s="359"/>
    </row>
    <row r="789" spans="1:10" s="338" customFormat="1" ht="15.6" customHeight="1" thickBot="1">
      <c r="A789" s="356"/>
      <c r="B789" s="356"/>
      <c r="C789" s="356"/>
      <c r="D789" s="356"/>
      <c r="E789" s="357"/>
      <c r="F789" s="356"/>
      <c r="G789" s="356"/>
      <c r="H789" s="356"/>
      <c r="I789" s="358"/>
      <c r="J789" s="359"/>
    </row>
    <row r="790" spans="1:10" s="338" customFormat="1" ht="15.6" customHeight="1" thickTop="1">
      <c r="A790" s="203" t="s">
        <v>350</v>
      </c>
      <c r="B790" s="203"/>
      <c r="C790" s="199"/>
      <c r="D790" s="200" t="s">
        <v>361</v>
      </c>
      <c r="E790" s="357"/>
      <c r="F790" s="356"/>
      <c r="G790" s="356"/>
      <c r="H790" s="356"/>
      <c r="I790" s="358"/>
      <c r="J790" s="359"/>
    </row>
    <row r="791" spans="1:10" s="338" customFormat="1" ht="15.6" customHeight="1">
      <c r="A791" s="321" t="s">
        <v>111</v>
      </c>
      <c r="B791" s="312"/>
      <c r="C791" s="313"/>
      <c r="D791" s="309">
        <v>0</v>
      </c>
      <c r="E791" s="357"/>
      <c r="F791" s="356"/>
      <c r="G791" s="356"/>
      <c r="H791" s="356"/>
      <c r="I791" s="358"/>
      <c r="J791" s="359"/>
    </row>
    <row r="792" spans="1:10" s="338" customFormat="1" ht="15.6" customHeight="1">
      <c r="A792" s="321" t="s">
        <v>351</v>
      </c>
      <c r="B792" s="312"/>
      <c r="C792" s="313"/>
      <c r="D792" s="309">
        <v>0</v>
      </c>
      <c r="E792" s="357"/>
      <c r="F792" s="356"/>
      <c r="G792" s="356"/>
      <c r="H792" s="356"/>
      <c r="I792" s="358"/>
      <c r="J792" s="359"/>
    </row>
    <row r="793" spans="1:10" s="338" customFormat="1" ht="15.6" customHeight="1">
      <c r="A793" s="308" t="s">
        <v>352</v>
      </c>
      <c r="B793" s="204"/>
      <c r="C793" s="201"/>
      <c r="D793" s="309">
        <v>0</v>
      </c>
      <c r="E793" s="357"/>
      <c r="F793" s="356"/>
      <c r="G793" s="356"/>
      <c r="H793" s="356"/>
      <c r="I793" s="358"/>
      <c r="J793" s="359"/>
    </row>
    <row r="794" spans="1:10" s="338" customFormat="1" ht="15.6" customHeight="1" thickBot="1">
      <c r="A794" s="205" t="s">
        <v>353</v>
      </c>
      <c r="B794" s="205"/>
      <c r="C794" s="206"/>
      <c r="D794" s="311">
        <v>0</v>
      </c>
      <c r="E794" s="357"/>
      <c r="F794" s="356"/>
      <c r="G794" s="356"/>
      <c r="H794" s="356"/>
      <c r="I794" s="358"/>
      <c r="J794" s="359"/>
    </row>
    <row r="795" spans="1:10" s="338" customFormat="1" ht="15.6" customHeight="1" thickTop="1">
      <c r="A795" s="312"/>
      <c r="B795" s="273"/>
      <c r="C795" s="273"/>
      <c r="D795" s="320"/>
      <c r="E795" s="357"/>
      <c r="F795" s="356"/>
      <c r="G795" s="356"/>
      <c r="H795" s="356"/>
      <c r="I795" s="358"/>
      <c r="J795" s="359"/>
    </row>
    <row r="796" spans="1:10" s="338" customFormat="1" ht="15.6" customHeight="1" thickBot="1">
      <c r="A796" s="356"/>
      <c r="B796" s="356"/>
      <c r="C796" s="356"/>
      <c r="D796" s="356"/>
      <c r="E796" s="357"/>
      <c r="F796" s="356"/>
      <c r="G796" s="356"/>
      <c r="H796" s="356"/>
      <c r="I796" s="358"/>
      <c r="J796" s="359"/>
    </row>
    <row r="797" spans="1:10" s="338" customFormat="1" ht="15.6" customHeight="1" thickTop="1">
      <c r="A797" s="203" t="s">
        <v>354</v>
      </c>
      <c r="B797" s="203"/>
      <c r="C797" s="199"/>
      <c r="D797" s="200" t="s">
        <v>361</v>
      </c>
      <c r="E797" s="357"/>
      <c r="F797" s="356"/>
      <c r="G797" s="356"/>
      <c r="H797" s="356"/>
      <c r="I797" s="358"/>
      <c r="J797" s="359"/>
    </row>
    <row r="798" spans="1:10" s="338" customFormat="1" ht="15.6" customHeight="1">
      <c r="A798" s="321" t="s">
        <v>355</v>
      </c>
      <c r="B798" s="312"/>
      <c r="C798" s="313"/>
      <c r="D798" s="309">
        <v>5000</v>
      </c>
      <c r="E798" s="357"/>
      <c r="F798" s="356"/>
      <c r="G798" s="356"/>
      <c r="H798" s="356"/>
      <c r="I798" s="358"/>
      <c r="J798" s="359"/>
    </row>
    <row r="799" spans="1:10" s="338" customFormat="1" ht="15.6" customHeight="1">
      <c r="A799" s="308" t="s">
        <v>356</v>
      </c>
      <c r="B799" s="204"/>
      <c r="C799" s="201"/>
      <c r="D799" s="309">
        <v>600</v>
      </c>
      <c r="E799" s="357"/>
      <c r="F799" s="356"/>
      <c r="G799" s="356"/>
      <c r="H799" s="356"/>
      <c r="I799" s="358"/>
      <c r="J799" s="359"/>
    </row>
    <row r="800" spans="1:10" s="338" customFormat="1" ht="15.6" customHeight="1" thickBot="1">
      <c r="A800" s="205" t="s">
        <v>357</v>
      </c>
      <c r="B800" s="205"/>
      <c r="C800" s="206"/>
      <c r="D800" s="311">
        <v>5600</v>
      </c>
      <c r="E800" s="357"/>
      <c r="F800" s="356"/>
      <c r="G800" s="356"/>
      <c r="H800" s="356"/>
      <c r="I800" s="358"/>
      <c r="J800" s="359"/>
    </row>
    <row r="801" spans="1:13" s="338" customFormat="1" ht="15.6" customHeight="1" thickTop="1">
      <c r="E801" s="357"/>
      <c r="F801" s="356"/>
      <c r="G801" s="356"/>
      <c r="H801" s="356"/>
      <c r="I801" s="358"/>
      <c r="J801" s="359"/>
    </row>
    <row r="802" spans="1:13" s="338" customFormat="1" ht="15.6" customHeight="1">
      <c r="E802" s="357"/>
      <c r="F802" s="356"/>
      <c r="G802" s="356"/>
      <c r="H802" s="356"/>
      <c r="I802" s="358"/>
      <c r="J802" s="359"/>
    </row>
    <row r="803" spans="1:13" s="338" customFormat="1" ht="15.6" customHeight="1">
      <c r="E803" s="357"/>
      <c r="F803" s="356"/>
      <c r="G803" s="356"/>
      <c r="H803" s="356"/>
      <c r="I803" s="358"/>
      <c r="J803" s="359"/>
    </row>
    <row r="804" spans="1:13" s="338" customFormat="1" ht="15.6" customHeight="1">
      <c r="E804" s="357"/>
      <c r="F804" s="356"/>
      <c r="G804" s="356"/>
      <c r="H804" s="356"/>
      <c r="I804" s="358"/>
      <c r="J804" s="359"/>
    </row>
    <row r="805" spans="1:13" s="338" customFormat="1" ht="15.6" customHeight="1">
      <c r="E805" s="357"/>
      <c r="F805" s="356"/>
      <c r="G805" s="356"/>
      <c r="H805" s="356"/>
      <c r="I805" s="358"/>
      <c r="J805" s="359"/>
    </row>
    <row r="806" spans="1:13" s="37" customFormat="1" ht="18" customHeight="1">
      <c r="K806" s="10"/>
      <c r="L806" s="57"/>
    </row>
    <row r="807" spans="1:13" s="37" customFormat="1" ht="45.75" customHeight="1">
      <c r="A807" s="312"/>
      <c r="B807" s="273"/>
      <c r="C807" s="273"/>
      <c r="D807" s="320"/>
      <c r="K807" s="25"/>
      <c r="L807" s="57"/>
    </row>
    <row r="808" spans="1:13" s="16" customFormat="1" ht="36.75" customHeight="1">
      <c r="K808" s="196"/>
      <c r="L808" s="57"/>
      <c r="M808" s="37"/>
    </row>
    <row r="809" spans="1:13" s="37" customFormat="1">
      <c r="K809" s="196"/>
      <c r="L809" s="57"/>
    </row>
    <row r="810" spans="1:13" s="37" customFormat="1" ht="15.6">
      <c r="K810" s="10"/>
      <c r="L810" s="57"/>
    </row>
    <row r="811" spans="1:13" s="37" customFormat="1">
      <c r="K811" s="57"/>
      <c r="L811" s="57"/>
    </row>
    <row r="812" spans="1:13" s="37" customFormat="1">
      <c r="K812" s="57"/>
      <c r="L812" s="57"/>
    </row>
    <row r="813" spans="1:13" s="37" customFormat="1" ht="46.5" customHeight="1">
      <c r="K813" s="57"/>
      <c r="L813" s="57"/>
    </row>
    <row r="814" spans="1:13" s="37" customFormat="1" ht="15.75" customHeight="1">
      <c r="K814" s="57"/>
      <c r="L814" s="57"/>
    </row>
    <row r="815" spans="1:13" s="37" customFormat="1">
      <c r="K815" s="57"/>
      <c r="L815" s="57"/>
    </row>
    <row r="816" spans="1:13" s="37" customFormat="1">
      <c r="K816" s="57"/>
      <c r="L816" s="57"/>
    </row>
    <row r="817" spans="1:13" s="37" customFormat="1" ht="15.6">
      <c r="K817" s="57"/>
      <c r="L817" s="57"/>
      <c r="M817" s="107"/>
    </row>
    <row r="818" spans="1:13" s="37" customFormat="1">
      <c r="A818" s="67"/>
      <c r="B818" s="67"/>
      <c r="C818" s="67"/>
      <c r="D818" s="67"/>
      <c r="E818" s="67"/>
      <c r="G818" s="67"/>
      <c r="H818" s="185"/>
      <c r="I818" s="185"/>
      <c r="J818" s="57"/>
      <c r="K818" s="57"/>
      <c r="L818" s="57"/>
    </row>
    <row r="819" spans="1:13" s="37" customFormat="1">
      <c r="A819" s="67"/>
      <c r="B819" s="67"/>
      <c r="C819" s="67"/>
      <c r="D819" s="67"/>
      <c r="E819" s="67"/>
      <c r="G819" s="67"/>
      <c r="H819" s="185"/>
      <c r="I819" s="185"/>
      <c r="J819" s="57"/>
      <c r="K819" s="57"/>
      <c r="L819" s="57"/>
    </row>
    <row r="820" spans="1:13" s="37" customFormat="1">
      <c r="A820" s="67"/>
      <c r="B820" s="67"/>
      <c r="C820" s="67"/>
      <c r="D820" s="67"/>
      <c r="E820" s="67"/>
      <c r="G820" s="67"/>
      <c r="H820" s="185"/>
      <c r="I820" s="185"/>
      <c r="J820" s="57"/>
      <c r="K820" s="57"/>
      <c r="L820" s="57"/>
    </row>
    <row r="821" spans="1:13" s="37" customFormat="1">
      <c r="A821" s="67"/>
      <c r="B821" s="67"/>
      <c r="C821" s="67"/>
      <c r="D821" s="67"/>
      <c r="E821" s="67"/>
      <c r="G821" s="67"/>
      <c r="H821" s="185"/>
      <c r="I821" s="185"/>
      <c r="J821" s="57"/>
      <c r="K821" s="57"/>
      <c r="L821" s="57"/>
    </row>
    <row r="822" spans="1:13" s="37" customFormat="1">
      <c r="A822" s="67"/>
      <c r="B822" s="67"/>
      <c r="C822" s="67"/>
      <c r="D822" s="67"/>
      <c r="E822" s="67"/>
      <c r="G822" s="67"/>
      <c r="H822" s="185"/>
      <c r="I822" s="185"/>
      <c r="J822" s="57"/>
      <c r="K822" s="57"/>
      <c r="L822" s="57"/>
    </row>
    <row r="823" spans="1:13" s="37" customFormat="1" ht="45">
      <c r="A823" s="701" t="s">
        <v>435</v>
      </c>
      <c r="B823" s="701"/>
      <c r="C823" s="701"/>
      <c r="D823" s="701"/>
      <c r="E823" s="701"/>
      <c r="F823" s="701"/>
      <c r="G823" s="701"/>
      <c r="H823" s="701"/>
      <c r="I823" s="701"/>
      <c r="J823" s="701"/>
      <c r="K823" s="57"/>
      <c r="L823" s="57"/>
    </row>
    <row r="824" spans="1:13" s="33" customFormat="1" ht="30">
      <c r="A824" s="213"/>
      <c r="B824" s="213"/>
      <c r="C824" s="213"/>
      <c r="D824" s="213"/>
      <c r="E824" s="365" t="s">
        <v>230</v>
      </c>
      <c r="F824" s="213"/>
      <c r="G824" s="213"/>
      <c r="H824" s="214" t="s">
        <v>4</v>
      </c>
      <c r="I824" s="694">
        <v>44377</v>
      </c>
      <c r="J824" s="694"/>
    </row>
    <row r="825" spans="1:13" s="33" customFormat="1" ht="13.2"/>
    <row r="826" spans="1:13" s="33" customFormat="1" ht="13.2"/>
    <row r="827" spans="1:13" s="33" customFormat="1" ht="13.2"/>
    <row r="828" spans="1:13" s="33" customFormat="1" ht="16.2" thickBot="1">
      <c r="A828" s="3" t="s">
        <v>95</v>
      </c>
      <c r="B828" s="3"/>
      <c r="C828" s="10"/>
      <c r="D828" s="10"/>
      <c r="E828" s="10"/>
      <c r="F828" s="10"/>
      <c r="G828" s="10"/>
      <c r="H828" s="10"/>
      <c r="I828" s="10"/>
      <c r="J828" s="10"/>
    </row>
    <row r="829" spans="1:13" s="33" customFormat="1" ht="57.75" customHeight="1" thickTop="1">
      <c r="A829" s="1"/>
      <c r="B829" s="14" t="s">
        <v>96</v>
      </c>
      <c r="C829" s="14" t="s">
        <v>72</v>
      </c>
      <c r="D829" s="14" t="s">
        <v>98</v>
      </c>
      <c r="E829" s="14" t="s">
        <v>99</v>
      </c>
      <c r="F829" s="14" t="s">
        <v>100</v>
      </c>
      <c r="G829" s="14" t="s">
        <v>101</v>
      </c>
      <c r="H829" s="14" t="s">
        <v>102</v>
      </c>
      <c r="I829" s="14" t="s">
        <v>103</v>
      </c>
      <c r="J829" s="2" t="s">
        <v>104</v>
      </c>
    </row>
    <row r="830" spans="1:13" s="366" customFormat="1" ht="72.75" customHeight="1" thickBot="1">
      <c r="A830" s="193" t="s">
        <v>337</v>
      </c>
      <c r="B830" s="242">
        <v>63000</v>
      </c>
      <c r="C830" s="46" t="s">
        <v>73</v>
      </c>
      <c r="D830" s="197">
        <v>1308418102.7566185</v>
      </c>
      <c r="E830" s="46" t="s">
        <v>325</v>
      </c>
      <c r="F830" s="47" t="s">
        <v>436</v>
      </c>
      <c r="G830" s="48">
        <v>1.4E-2</v>
      </c>
      <c r="H830" s="48">
        <v>1.9645764055495295E-2</v>
      </c>
      <c r="I830" s="47" t="s">
        <v>735</v>
      </c>
      <c r="J830" s="211">
        <v>501214.545637656</v>
      </c>
    </row>
    <row r="831" spans="1:13" s="366" customFormat="1" ht="15.6" thickTop="1">
      <c r="A831" s="832"/>
      <c r="B831" s="832"/>
      <c r="C831" s="832"/>
      <c r="D831" s="832"/>
      <c r="E831" s="832"/>
      <c r="F831" s="832"/>
      <c r="G831" s="832"/>
      <c r="H831" s="156"/>
      <c r="I831" s="156"/>
      <c r="J831" s="57"/>
    </row>
    <row r="832" spans="1:13" s="366" customFormat="1" ht="27.6" customHeight="1">
      <c r="A832" s="37"/>
      <c r="B832" s="37"/>
      <c r="C832" s="57"/>
      <c r="D832" s="74"/>
      <c r="E832" s="57"/>
      <c r="F832" s="57"/>
      <c r="G832" s="57"/>
      <c r="H832" s="57"/>
      <c r="I832" s="57"/>
      <c r="J832" s="57"/>
    </row>
    <row r="833" spans="1:11" s="366" customFormat="1">
      <c r="A833" s="57"/>
      <c r="B833" s="57"/>
      <c r="C833" s="57"/>
      <c r="D833" s="37"/>
      <c r="E833" s="57"/>
      <c r="F833" s="57"/>
      <c r="G833" s="57"/>
      <c r="H833" s="57"/>
      <c r="I833" s="57"/>
      <c r="J833" s="57"/>
    </row>
    <row r="834" spans="1:11" s="366" customFormat="1" ht="16.2" thickBot="1">
      <c r="A834" s="9" t="s">
        <v>338</v>
      </c>
      <c r="B834" s="157"/>
      <c r="C834" s="67"/>
      <c r="D834" s="67"/>
      <c r="E834" s="51"/>
      <c r="F834" s="51"/>
      <c r="G834" s="57"/>
      <c r="H834" s="57"/>
      <c r="I834" s="57"/>
      <c r="J834" s="57"/>
    </row>
    <row r="835" spans="1:11" s="366" customFormat="1" ht="57.75" customHeight="1" thickTop="1">
      <c r="A835" s="26"/>
      <c r="B835" s="776" t="s">
        <v>339</v>
      </c>
      <c r="C835" s="777"/>
      <c r="D835" s="776" t="s">
        <v>702</v>
      </c>
      <c r="E835" s="777"/>
      <c r="F835" s="27" t="s">
        <v>328</v>
      </c>
      <c r="G835" s="49" t="s">
        <v>701</v>
      </c>
      <c r="H835" s="49" t="s">
        <v>329</v>
      </c>
      <c r="I835" s="50" t="s">
        <v>281</v>
      </c>
      <c r="J835" s="57"/>
    </row>
    <row r="836" spans="1:11" s="366" customFormat="1" ht="15.6">
      <c r="A836" s="41"/>
      <c r="B836" s="158" t="s">
        <v>330</v>
      </c>
      <c r="C836" s="159" t="s">
        <v>331</v>
      </c>
      <c r="D836" s="6" t="s">
        <v>330</v>
      </c>
      <c r="E836" s="6" t="s">
        <v>331</v>
      </c>
      <c r="F836" s="160"/>
      <c r="G836" s="161"/>
      <c r="H836" s="181"/>
      <c r="I836" s="39"/>
      <c r="J836" s="57"/>
    </row>
    <row r="837" spans="1:11" s="366" customFormat="1" ht="15.6">
      <c r="A837" s="188" t="s">
        <v>380</v>
      </c>
      <c r="B837" s="162"/>
      <c r="C837" s="129"/>
      <c r="D837" s="67"/>
      <c r="E837" s="67"/>
      <c r="F837" s="160"/>
      <c r="G837" s="161"/>
      <c r="H837" s="182"/>
      <c r="I837" s="178"/>
      <c r="J837" s="57"/>
    </row>
    <row r="838" spans="1:11" s="33" customFormat="1">
      <c r="A838" s="37" t="s">
        <v>325</v>
      </c>
      <c r="B838" s="163" t="s">
        <v>754</v>
      </c>
      <c r="C838" s="164" t="s">
        <v>755</v>
      </c>
      <c r="D838" s="61" t="s">
        <v>754</v>
      </c>
      <c r="E838" s="61" t="s">
        <v>755</v>
      </c>
      <c r="F838" s="165" t="s">
        <v>49</v>
      </c>
      <c r="G838" s="165">
        <v>0</v>
      </c>
      <c r="H838" s="265">
        <v>0</v>
      </c>
      <c r="I838" s="264">
        <v>-3758959.0206900625</v>
      </c>
      <c r="J838" s="778"/>
    </row>
    <row r="839" spans="1:11" s="33" customFormat="1">
      <c r="A839" s="129"/>
      <c r="B839" s="166"/>
      <c r="C839" s="167"/>
      <c r="D839" s="67"/>
      <c r="E839" s="67"/>
      <c r="F839" s="160"/>
      <c r="G839" s="161"/>
      <c r="H839" s="183"/>
      <c r="I839" s="179"/>
      <c r="J839" s="778"/>
    </row>
    <row r="840" spans="1:11" s="33" customFormat="1" ht="15.6" thickBot="1">
      <c r="A840" s="168"/>
      <c r="B840" s="169"/>
      <c r="C840" s="168"/>
      <c r="D840" s="62"/>
      <c r="E840" s="62"/>
      <c r="F840" s="103"/>
      <c r="G840" s="170"/>
      <c r="H840" s="184"/>
      <c r="I840" s="180"/>
      <c r="J840" s="778"/>
    </row>
    <row r="841" spans="1:11" s="33" customFormat="1" ht="13.8" thickTop="1"/>
    <row r="842" spans="1:11" s="33" customFormat="1" ht="13.2"/>
    <row r="843" spans="1:11" s="366" customFormat="1" ht="13.2"/>
    <row r="844" spans="1:11" s="147" customFormat="1" ht="15.6">
      <c r="A844" s="149"/>
      <c r="B844" s="150"/>
      <c r="C844" s="150"/>
      <c r="D844" s="150"/>
      <c r="E844" s="150"/>
      <c r="F844" s="150"/>
      <c r="G844" s="172"/>
      <c r="H844" s="150"/>
      <c r="I844" s="121"/>
      <c r="J844" s="173"/>
      <c r="K844" s="174"/>
    </row>
    <row r="845" spans="1:11" s="147" customFormat="1" ht="15.6">
      <c r="A845" s="149"/>
      <c r="B845" s="150"/>
      <c r="C845" s="150"/>
      <c r="D845" s="150"/>
      <c r="E845" s="150"/>
      <c r="F845" s="150"/>
      <c r="G845" s="172"/>
      <c r="H845" s="150"/>
      <c r="I845" s="121"/>
      <c r="J845" s="173"/>
      <c r="K845" s="174"/>
    </row>
    <row r="846" spans="1:11" s="147" customFormat="1" ht="15.6">
      <c r="A846" s="149"/>
      <c r="B846" s="150"/>
      <c r="C846" s="150"/>
      <c r="D846" s="150"/>
      <c r="E846" s="150"/>
      <c r="F846" s="150"/>
      <c r="G846" s="172"/>
      <c r="H846" s="150"/>
      <c r="I846" s="121"/>
      <c r="J846" s="173"/>
      <c r="K846" s="174"/>
    </row>
    <row r="847" spans="1:11" s="147" customFormat="1" ht="15.6">
      <c r="A847" s="149"/>
      <c r="B847" s="150"/>
      <c r="C847" s="150"/>
      <c r="D847" s="150"/>
      <c r="E847" s="150"/>
      <c r="F847" s="150"/>
      <c r="G847" s="172"/>
      <c r="H847" s="150"/>
      <c r="I847" s="121"/>
      <c r="J847" s="173"/>
      <c r="K847" s="174"/>
    </row>
    <row r="848" spans="1:11" s="147" customFormat="1" ht="15.6">
      <c r="A848" s="149"/>
      <c r="B848" s="150"/>
      <c r="C848" s="150"/>
      <c r="D848" s="150"/>
      <c r="E848" s="150"/>
      <c r="F848" s="150"/>
      <c r="G848" s="172"/>
      <c r="H848" s="150"/>
      <c r="I848" s="121"/>
      <c r="J848" s="173"/>
      <c r="K848" s="174"/>
    </row>
    <row r="849" spans="1:11" s="147" customFormat="1" ht="15.6">
      <c r="A849" s="149"/>
      <c r="B849" s="150"/>
      <c r="C849" s="150"/>
      <c r="D849" s="150"/>
      <c r="E849" s="150"/>
      <c r="F849" s="150"/>
      <c r="G849" s="172"/>
      <c r="H849" s="150"/>
      <c r="I849" s="121"/>
      <c r="J849" s="173"/>
      <c r="K849" s="174"/>
    </row>
    <row r="850" spans="1:11" s="147" customFormat="1" ht="15.6">
      <c r="A850" s="149"/>
      <c r="B850" s="150"/>
      <c r="C850" s="150"/>
      <c r="D850" s="150"/>
      <c r="E850" s="150"/>
      <c r="F850" s="150"/>
      <c r="G850" s="172"/>
      <c r="H850" s="150"/>
      <c r="I850" s="121"/>
      <c r="J850" s="173"/>
      <c r="K850" s="174"/>
    </row>
    <row r="851" spans="1:11" s="147" customFormat="1" ht="15.6">
      <c r="A851" s="149"/>
      <c r="B851" s="150"/>
      <c r="C851" s="150"/>
      <c r="D851" s="150"/>
      <c r="E851" s="150"/>
      <c r="F851" s="150"/>
      <c r="G851" s="172"/>
      <c r="H851" s="150"/>
      <c r="I851" s="121"/>
      <c r="J851" s="173"/>
      <c r="K851" s="174"/>
    </row>
    <row r="852" spans="1:11" s="147" customFormat="1" ht="15.6">
      <c r="A852" s="149"/>
      <c r="B852" s="150"/>
      <c r="C852" s="150"/>
      <c r="D852" s="150"/>
      <c r="E852" s="150"/>
      <c r="F852" s="150"/>
      <c r="G852" s="172"/>
      <c r="H852" s="150"/>
      <c r="I852" s="121"/>
      <c r="J852" s="173"/>
      <c r="K852" s="174"/>
    </row>
    <row r="853" spans="1:11" s="147" customFormat="1" ht="15.6">
      <c r="A853" s="149"/>
      <c r="B853" s="150"/>
      <c r="C853" s="150"/>
      <c r="D853" s="150"/>
      <c r="E853" s="150"/>
      <c r="F853" s="150"/>
      <c r="G853" s="172"/>
      <c r="H853" s="150"/>
      <c r="I853" s="121"/>
      <c r="J853" s="173"/>
      <c r="K853" s="174"/>
    </row>
    <row r="854" spans="1:11" s="147" customFormat="1" ht="15.6">
      <c r="A854" s="149"/>
      <c r="B854" s="150"/>
      <c r="C854" s="150"/>
      <c r="D854" s="150"/>
      <c r="E854" s="150"/>
      <c r="F854" s="150"/>
      <c r="G854" s="172"/>
      <c r="H854" s="150"/>
      <c r="I854" s="121"/>
      <c r="J854" s="173"/>
      <c r="K854" s="174"/>
    </row>
    <row r="855" spans="1:11" s="147" customFormat="1" ht="15.6">
      <c r="A855" s="149"/>
      <c r="B855" s="150"/>
      <c r="C855" s="150"/>
      <c r="D855" s="150"/>
      <c r="E855" s="150"/>
      <c r="F855" s="150"/>
      <c r="G855" s="172"/>
      <c r="H855" s="150"/>
      <c r="I855" s="121"/>
      <c r="J855" s="173"/>
      <c r="K855" s="174"/>
    </row>
    <row r="856" spans="1:11" s="147" customFormat="1" ht="15.6">
      <c r="A856" s="149"/>
      <c r="B856" s="150"/>
      <c r="C856" s="150"/>
      <c r="D856" s="150"/>
      <c r="E856" s="150"/>
      <c r="F856" s="150"/>
      <c r="G856" s="172"/>
      <c r="H856" s="150"/>
      <c r="I856" s="121"/>
      <c r="J856" s="173"/>
      <c r="K856" s="174"/>
    </row>
    <row r="857" spans="1:11" s="147" customFormat="1" ht="15.6">
      <c r="A857" s="149"/>
      <c r="B857" s="150"/>
      <c r="C857" s="150"/>
      <c r="D857" s="150"/>
      <c r="E857" s="150"/>
      <c r="F857" s="150"/>
      <c r="G857" s="172"/>
      <c r="H857" s="150"/>
      <c r="I857" s="121"/>
      <c r="J857" s="173"/>
      <c r="K857" s="174"/>
    </row>
    <row r="858" spans="1:11" s="147" customFormat="1" ht="15.6">
      <c r="A858" s="149"/>
      <c r="B858" s="150"/>
      <c r="C858" s="150"/>
      <c r="D858" s="150"/>
      <c r="E858" s="150"/>
      <c r="F858" s="150"/>
      <c r="G858" s="172"/>
      <c r="H858" s="150"/>
      <c r="I858" s="121"/>
      <c r="J858" s="173"/>
      <c r="K858" s="174"/>
    </row>
    <row r="859" spans="1:11" s="147" customFormat="1" ht="15.6">
      <c r="A859" s="149"/>
      <c r="B859" s="150"/>
      <c r="C859" s="150"/>
      <c r="D859" s="150"/>
      <c r="E859" s="150"/>
      <c r="F859" s="150"/>
      <c r="G859" s="172"/>
      <c r="H859" s="150"/>
      <c r="I859" s="121"/>
      <c r="J859" s="173"/>
      <c r="K859" s="174"/>
    </row>
    <row r="860" spans="1:11" s="147" customFormat="1" ht="15.6">
      <c r="A860" s="149"/>
      <c r="B860" s="150"/>
      <c r="C860" s="150"/>
      <c r="D860" s="150"/>
      <c r="E860" s="150"/>
      <c r="F860" s="150"/>
      <c r="G860" s="172"/>
      <c r="H860" s="150"/>
      <c r="I860" s="121"/>
      <c r="J860" s="173"/>
      <c r="K860" s="174"/>
    </row>
    <row r="861" spans="1:11" s="147" customFormat="1" ht="15.6">
      <c r="A861" s="149"/>
      <c r="B861" s="150"/>
      <c r="C861" s="150"/>
      <c r="D861" s="150"/>
      <c r="E861" s="150"/>
      <c r="F861" s="150"/>
      <c r="G861" s="172"/>
      <c r="H861" s="150"/>
      <c r="I861" s="121"/>
      <c r="J861" s="173"/>
      <c r="K861" s="174"/>
    </row>
    <row r="862" spans="1:11" s="147" customFormat="1" ht="15.6">
      <c r="A862" s="149"/>
      <c r="B862" s="150"/>
      <c r="C862" s="150"/>
      <c r="D862" s="150"/>
      <c r="E862" s="150"/>
      <c r="F862" s="150"/>
      <c r="G862" s="172"/>
      <c r="H862" s="150"/>
      <c r="I862" s="121"/>
      <c r="J862" s="173"/>
      <c r="K862" s="174"/>
    </row>
    <row r="863" spans="1:11" s="147" customFormat="1" ht="15.6">
      <c r="A863" s="149"/>
      <c r="B863" s="150"/>
      <c r="C863" s="150"/>
      <c r="D863" s="150"/>
      <c r="E863" s="150"/>
      <c r="F863" s="150"/>
      <c r="G863" s="172"/>
      <c r="H863" s="150"/>
      <c r="I863" s="121"/>
      <c r="J863" s="173"/>
      <c r="K863" s="174"/>
    </row>
    <row r="864" spans="1:11" s="147" customFormat="1" ht="15.6">
      <c r="A864" s="149"/>
      <c r="B864" s="150"/>
      <c r="C864" s="150"/>
      <c r="D864" s="150"/>
      <c r="E864" s="150"/>
      <c r="F864" s="150"/>
      <c r="G864" s="172"/>
      <c r="H864" s="150"/>
      <c r="I864" s="121"/>
      <c r="J864" s="173"/>
      <c r="K864" s="174"/>
    </row>
    <row r="865" spans="1:11" s="147" customFormat="1" ht="15.6">
      <c r="A865" s="149"/>
      <c r="B865" s="150"/>
      <c r="C865" s="150"/>
      <c r="D865" s="150"/>
      <c r="E865" s="150"/>
      <c r="F865" s="150"/>
      <c r="G865" s="172"/>
      <c r="H865" s="150"/>
      <c r="I865" s="121"/>
      <c r="J865" s="173"/>
      <c r="K865" s="174"/>
    </row>
    <row r="866" spans="1:11" s="147" customFormat="1" ht="15.6">
      <c r="A866" s="149"/>
      <c r="B866" s="150"/>
      <c r="C866" s="150"/>
      <c r="D866" s="150"/>
      <c r="E866" s="150"/>
      <c r="F866" s="150"/>
      <c r="G866" s="172"/>
      <c r="H866" s="150"/>
      <c r="I866" s="121"/>
      <c r="J866" s="173"/>
      <c r="K866" s="174"/>
    </row>
    <row r="867" spans="1:11" s="147" customFormat="1" ht="15.6">
      <c r="A867" s="149"/>
      <c r="B867" s="150"/>
      <c r="C867" s="150"/>
      <c r="D867" s="150"/>
      <c r="E867" s="150"/>
      <c r="F867" s="150"/>
      <c r="G867" s="172"/>
      <c r="H867" s="150"/>
      <c r="I867" s="121"/>
      <c r="J867" s="173"/>
      <c r="K867" s="174"/>
    </row>
    <row r="868" spans="1:11" s="147" customFormat="1" ht="15.6">
      <c r="A868" s="149"/>
      <c r="B868" s="150"/>
      <c r="C868" s="150"/>
      <c r="D868" s="150"/>
      <c r="E868" s="150"/>
      <c r="F868" s="150"/>
      <c r="G868" s="172"/>
      <c r="H868" s="150"/>
      <c r="I868" s="121"/>
      <c r="J868" s="173"/>
      <c r="K868" s="174"/>
    </row>
    <row r="869" spans="1:11" s="147" customFormat="1" ht="15.6">
      <c r="A869" s="149"/>
      <c r="B869" s="150"/>
      <c r="C869" s="150"/>
      <c r="D869" s="150"/>
      <c r="E869" s="150"/>
      <c r="F869" s="150"/>
      <c r="G869" s="172"/>
      <c r="H869" s="150"/>
      <c r="I869" s="121"/>
      <c r="J869" s="173"/>
      <c r="K869" s="174"/>
    </row>
    <row r="870" spans="1:11" s="147" customFormat="1" ht="15.6">
      <c r="A870" s="149"/>
      <c r="B870" s="150"/>
      <c r="C870" s="150"/>
      <c r="D870" s="150"/>
      <c r="E870" s="150"/>
      <c r="F870" s="150"/>
      <c r="G870" s="172"/>
      <c r="H870" s="150"/>
      <c r="I870" s="121"/>
      <c r="J870" s="173"/>
      <c r="K870" s="174"/>
    </row>
    <row r="871" spans="1:11" s="147" customFormat="1" ht="15.6">
      <c r="A871" s="149"/>
      <c r="B871" s="150"/>
      <c r="C871" s="150"/>
      <c r="D871" s="150"/>
      <c r="E871" s="150"/>
      <c r="F871" s="150"/>
      <c r="G871" s="172"/>
      <c r="H871" s="150"/>
      <c r="I871" s="121"/>
      <c r="J871" s="173"/>
      <c r="K871" s="174"/>
    </row>
    <row r="872" spans="1:11" s="147" customFormat="1" ht="15.6">
      <c r="A872" s="149"/>
      <c r="B872" s="150"/>
      <c r="C872" s="150"/>
      <c r="D872" s="150"/>
      <c r="E872" s="150"/>
      <c r="F872" s="150"/>
      <c r="G872" s="172"/>
      <c r="H872" s="150"/>
      <c r="I872" s="121"/>
      <c r="J872" s="173"/>
      <c r="K872" s="174"/>
    </row>
    <row r="873" spans="1:11" s="147" customFormat="1" ht="15.6">
      <c r="A873" s="149"/>
      <c r="B873" s="150"/>
      <c r="C873" s="150"/>
      <c r="D873" s="150"/>
      <c r="E873" s="150"/>
      <c r="F873" s="150"/>
      <c r="G873" s="172"/>
      <c r="H873" s="150"/>
      <c r="I873" s="121"/>
      <c r="J873" s="173"/>
      <c r="K873" s="174"/>
    </row>
    <row r="874" spans="1:11" s="147" customFormat="1" ht="15.6">
      <c r="A874" s="149"/>
      <c r="B874" s="150"/>
      <c r="C874" s="150"/>
      <c r="D874" s="150"/>
      <c r="E874" s="150"/>
      <c r="F874" s="150"/>
      <c r="G874" s="172"/>
      <c r="H874" s="150"/>
      <c r="I874" s="121"/>
      <c r="J874" s="173"/>
      <c r="K874" s="174"/>
    </row>
    <row r="875" spans="1:11" s="147" customFormat="1" ht="15.6">
      <c r="A875" s="149"/>
      <c r="B875" s="150"/>
      <c r="C875" s="150"/>
      <c r="D875" s="150"/>
      <c r="E875" s="150"/>
      <c r="F875" s="150"/>
      <c r="G875" s="172"/>
      <c r="H875" s="150"/>
      <c r="I875" s="121"/>
      <c r="J875" s="173"/>
      <c r="K875" s="174"/>
    </row>
    <row r="876" spans="1:11" s="147" customFormat="1" ht="114.6" customHeight="1">
      <c r="A876" s="149"/>
      <c r="B876" s="150"/>
      <c r="C876" s="150"/>
      <c r="D876" s="150"/>
      <c r="E876" s="150"/>
      <c r="F876" s="150"/>
      <c r="G876" s="172"/>
      <c r="H876" s="150"/>
      <c r="I876" s="121"/>
      <c r="J876" s="173"/>
      <c r="K876" s="174"/>
    </row>
    <row r="877" spans="1:11" s="33" customFormat="1" ht="18.75" hidden="1" customHeight="1"/>
    <row r="878" spans="1:11" s="54" customFormat="1" ht="45">
      <c r="A878" s="701" t="s">
        <v>435</v>
      </c>
      <c r="B878" s="701"/>
      <c r="C878" s="701"/>
      <c r="D878" s="701"/>
      <c r="E878" s="701"/>
      <c r="F878" s="701"/>
      <c r="G878" s="701"/>
      <c r="H878" s="701"/>
      <c r="I878" s="701"/>
      <c r="J878" s="701"/>
    </row>
    <row r="879" spans="1:11" s="55" customFormat="1" ht="30">
      <c r="A879" s="213"/>
      <c r="B879" s="213"/>
      <c r="C879" s="213"/>
      <c r="D879" s="213"/>
      <c r="E879" s="212" t="s">
        <v>230</v>
      </c>
      <c r="F879" s="213"/>
      <c r="G879" s="213"/>
      <c r="H879" s="214" t="s">
        <v>4</v>
      </c>
      <c r="I879" s="694">
        <v>44377</v>
      </c>
      <c r="J879" s="694"/>
    </row>
    <row r="880" spans="1:11" ht="17.25" customHeight="1" thickBot="1">
      <c r="A880" s="191" t="s">
        <v>224</v>
      </c>
      <c r="B880" s="191"/>
      <c r="C880" s="192"/>
      <c r="D880" s="192"/>
      <c r="E880" s="192"/>
      <c r="F880" s="192"/>
      <c r="G880" s="192"/>
      <c r="H880" s="192"/>
      <c r="I880" s="192"/>
      <c r="J880" s="192"/>
    </row>
    <row r="881" spans="1:11" ht="5.25" customHeight="1" thickTop="1">
      <c r="A881" s="3"/>
      <c r="B881" s="52"/>
      <c r="C881" s="53"/>
      <c r="D881" s="51"/>
      <c r="E881" s="51"/>
      <c r="F881" s="51"/>
      <c r="G881" s="51"/>
      <c r="H881" s="51"/>
      <c r="I881" s="51"/>
      <c r="J881" s="51"/>
      <c r="K881" s="51"/>
    </row>
    <row r="882" spans="1:11" ht="28.95" customHeight="1">
      <c r="A882" s="349" t="s">
        <v>562</v>
      </c>
      <c r="B882" s="340"/>
      <c r="C882" s="766" t="s">
        <v>563</v>
      </c>
      <c r="D882" s="767"/>
      <c r="E882" s="767"/>
      <c r="F882" s="767"/>
      <c r="G882" s="767"/>
      <c r="H882" s="767"/>
      <c r="I882" s="767"/>
      <c r="J882" s="767"/>
      <c r="K882" s="227"/>
    </row>
    <row r="883" spans="1:11" s="175" customFormat="1" ht="18.75" customHeight="1">
      <c r="A883" s="764" t="s">
        <v>48</v>
      </c>
      <c r="B883" s="765"/>
      <c r="C883" s="766" t="s">
        <v>383</v>
      </c>
      <c r="D883" s="767"/>
      <c r="E883" s="767"/>
      <c r="F883" s="767"/>
      <c r="G883" s="767"/>
      <c r="H883" s="767"/>
      <c r="I883" s="767"/>
      <c r="J883" s="767"/>
      <c r="K883" s="51"/>
    </row>
    <row r="884" spans="1:11" s="175" customFormat="1" ht="18.75" customHeight="1">
      <c r="A884" s="830" t="s">
        <v>225</v>
      </c>
      <c r="B884" s="831"/>
      <c r="C884" s="768" t="s">
        <v>681</v>
      </c>
      <c r="D884" s="769"/>
      <c r="E884" s="769"/>
      <c r="F884" s="769"/>
      <c r="G884" s="769"/>
      <c r="H884" s="769"/>
      <c r="I884" s="769"/>
      <c r="J884" s="769"/>
      <c r="K884" s="227"/>
    </row>
    <row r="885" spans="1:11" s="342" customFormat="1" ht="30.6" customHeight="1">
      <c r="A885" s="828" t="s">
        <v>564</v>
      </c>
      <c r="B885" s="829"/>
      <c r="C885" s="766" t="s">
        <v>565</v>
      </c>
      <c r="D885" s="767"/>
      <c r="E885" s="767"/>
      <c r="F885" s="767"/>
      <c r="G885" s="767"/>
      <c r="H885" s="767"/>
      <c r="I885" s="767"/>
      <c r="J885" s="767"/>
      <c r="K885" s="338"/>
    </row>
    <row r="886" spans="1:11" s="342" customFormat="1" ht="112.95" customHeight="1">
      <c r="A886" s="349" t="s">
        <v>162</v>
      </c>
      <c r="B886" s="340"/>
      <c r="C886" s="766" t="s">
        <v>566</v>
      </c>
      <c r="D886" s="767"/>
      <c r="E886" s="767"/>
      <c r="F886" s="767"/>
      <c r="G886" s="767"/>
      <c r="H886" s="767"/>
      <c r="I886" s="767"/>
      <c r="J886" s="767"/>
      <c r="K886" s="347"/>
    </row>
    <row r="887" spans="1:11" s="342" customFormat="1" ht="39" customHeight="1">
      <c r="A887" s="349" t="s">
        <v>340</v>
      </c>
      <c r="B887" s="340"/>
      <c r="C887" s="766" t="s">
        <v>567</v>
      </c>
      <c r="D887" s="767"/>
      <c r="E887" s="767"/>
      <c r="F887" s="767"/>
      <c r="G887" s="767"/>
      <c r="H887" s="767"/>
      <c r="I887" s="767"/>
      <c r="J887" s="767"/>
      <c r="K887" s="347"/>
    </row>
    <row r="888" spans="1:11" s="342" customFormat="1" ht="24.6" customHeight="1">
      <c r="A888" s="764" t="s">
        <v>222</v>
      </c>
      <c r="B888" s="765"/>
      <c r="C888" s="766" t="s">
        <v>390</v>
      </c>
      <c r="D888" s="767"/>
      <c r="E888" s="767"/>
      <c r="F888" s="767"/>
      <c r="G888" s="767"/>
      <c r="H888" s="767"/>
      <c r="I888" s="767"/>
      <c r="J888" s="767"/>
      <c r="K888" s="347"/>
    </row>
    <row r="889" spans="1:11" s="342" customFormat="1" ht="24.6" customHeight="1">
      <c r="A889" s="764" t="s">
        <v>537</v>
      </c>
      <c r="B889" s="765"/>
      <c r="C889" s="766" t="s">
        <v>568</v>
      </c>
      <c r="D889" s="767"/>
      <c r="E889" s="767"/>
      <c r="F889" s="767"/>
      <c r="G889" s="767"/>
      <c r="H889" s="767"/>
      <c r="I889" s="767"/>
      <c r="J889" s="767"/>
      <c r="K889" s="347"/>
    </row>
    <row r="890" spans="1:11" s="342" customFormat="1" ht="21" customHeight="1">
      <c r="A890" s="764" t="s">
        <v>164</v>
      </c>
      <c r="B890" s="765"/>
      <c r="C890" s="766" t="s">
        <v>165</v>
      </c>
      <c r="D890" s="767"/>
      <c r="E890" s="767"/>
      <c r="F890" s="767"/>
      <c r="G890" s="767"/>
      <c r="H890" s="767"/>
      <c r="I890" s="767"/>
      <c r="J890" s="767"/>
      <c r="K890" s="347"/>
    </row>
    <row r="891" spans="1:11" s="342" customFormat="1" ht="18.75" customHeight="1">
      <c r="A891" s="764" t="s">
        <v>523</v>
      </c>
      <c r="B891" s="765"/>
      <c r="C891" s="766" t="s">
        <v>569</v>
      </c>
      <c r="D891" s="767"/>
      <c r="E891" s="767"/>
      <c r="F891" s="767"/>
      <c r="G891" s="767"/>
      <c r="H891" s="767"/>
      <c r="I891" s="767"/>
      <c r="J891" s="767"/>
      <c r="K891" s="347"/>
    </row>
    <row r="892" spans="1:11" s="342" customFormat="1" ht="20.399999999999999" customHeight="1">
      <c r="A892" s="349" t="s">
        <v>570</v>
      </c>
      <c r="B892" s="340"/>
      <c r="C892" s="766" t="s">
        <v>571</v>
      </c>
      <c r="D892" s="767"/>
      <c r="E892" s="767"/>
      <c r="F892" s="767"/>
      <c r="G892" s="767"/>
      <c r="H892" s="767"/>
      <c r="I892" s="767"/>
      <c r="J892" s="767"/>
      <c r="K892" s="347"/>
    </row>
    <row r="893" spans="1:11" s="342" customFormat="1" ht="31.95" customHeight="1">
      <c r="A893" s="349" t="s">
        <v>525</v>
      </c>
      <c r="B893" s="340"/>
      <c r="C893" s="766" t="s">
        <v>572</v>
      </c>
      <c r="D893" s="767"/>
      <c r="E893" s="767"/>
      <c r="F893" s="767"/>
      <c r="G893" s="767"/>
      <c r="H893" s="767"/>
      <c r="I893" s="767"/>
      <c r="J893" s="767"/>
      <c r="K893" s="347"/>
    </row>
    <row r="894" spans="1:11" s="342" customFormat="1" ht="31.95" customHeight="1">
      <c r="A894" s="833" t="s">
        <v>682</v>
      </c>
      <c r="B894" s="834"/>
      <c r="C894" s="768" t="s">
        <v>683</v>
      </c>
      <c r="D894" s="769"/>
      <c r="E894" s="769"/>
      <c r="F894" s="769"/>
      <c r="G894" s="769"/>
      <c r="H894" s="769"/>
      <c r="I894" s="769"/>
      <c r="J894" s="769"/>
      <c r="K894" s="347"/>
    </row>
    <row r="895" spans="1:11" s="342" customFormat="1" ht="31.95" customHeight="1">
      <c r="A895" s="833" t="s">
        <v>684</v>
      </c>
      <c r="B895" s="834"/>
      <c r="C895" s="768" t="s">
        <v>685</v>
      </c>
      <c r="D895" s="769"/>
      <c r="E895" s="769"/>
      <c r="F895" s="769"/>
      <c r="G895" s="769"/>
      <c r="H895" s="769"/>
      <c r="I895" s="769"/>
      <c r="J895" s="769"/>
      <c r="K895" s="347"/>
    </row>
    <row r="896" spans="1:11" s="336" customFormat="1" ht="38.4" customHeight="1">
      <c r="A896" s="764" t="s">
        <v>574</v>
      </c>
      <c r="B896" s="765"/>
      <c r="C896" s="766" t="s">
        <v>575</v>
      </c>
      <c r="D896" s="767"/>
      <c r="E896" s="767"/>
      <c r="F896" s="767"/>
      <c r="G896" s="767"/>
      <c r="H896" s="767"/>
      <c r="I896" s="767"/>
      <c r="J896" s="767"/>
      <c r="K896" s="347"/>
    </row>
    <row r="897" spans="1:11" s="342" customFormat="1" ht="18" customHeight="1">
      <c r="A897" s="764" t="s">
        <v>576</v>
      </c>
      <c r="B897" s="765"/>
      <c r="C897" s="766" t="s">
        <v>577</v>
      </c>
      <c r="D897" s="767"/>
      <c r="E897" s="767"/>
      <c r="F897" s="767"/>
      <c r="G897" s="767"/>
      <c r="H897" s="767"/>
      <c r="I897" s="767"/>
      <c r="J897" s="767"/>
      <c r="K897" s="347"/>
    </row>
    <row r="898" spans="1:11" s="342" customFormat="1" ht="18" customHeight="1">
      <c r="A898" s="349" t="s">
        <v>515</v>
      </c>
      <c r="B898" s="340"/>
      <c r="C898" s="766" t="s">
        <v>578</v>
      </c>
      <c r="D898" s="767"/>
      <c r="E898" s="767"/>
      <c r="F898" s="767"/>
      <c r="G898" s="767"/>
      <c r="H898" s="767"/>
      <c r="I898" s="767"/>
      <c r="J898" s="767"/>
      <c r="K898" s="347"/>
    </row>
    <row r="899" spans="1:11" s="342" customFormat="1" ht="36.6" customHeight="1">
      <c r="A899" s="349" t="s">
        <v>579</v>
      </c>
      <c r="B899" s="340"/>
      <c r="C899" s="766" t="s">
        <v>580</v>
      </c>
      <c r="D899" s="767"/>
      <c r="E899" s="767"/>
      <c r="F899" s="767"/>
      <c r="G899" s="767"/>
      <c r="H899" s="767"/>
      <c r="I899" s="767"/>
      <c r="J899" s="767"/>
      <c r="K899" s="347"/>
    </row>
    <row r="900" spans="1:11" s="342" customFormat="1" ht="24.6" customHeight="1">
      <c r="A900" s="349" t="s">
        <v>581</v>
      </c>
      <c r="B900" s="340"/>
      <c r="C900" s="766" t="s">
        <v>582</v>
      </c>
      <c r="D900" s="767"/>
      <c r="E900" s="767"/>
      <c r="F900" s="767"/>
      <c r="G900" s="767"/>
      <c r="H900" s="767"/>
      <c r="I900" s="767"/>
      <c r="J900" s="767"/>
      <c r="K900" s="347"/>
    </row>
    <row r="901" spans="1:11" s="342" customFormat="1" ht="27" customHeight="1">
      <c r="A901" s="349" t="s">
        <v>585</v>
      </c>
      <c r="B901" s="340"/>
      <c r="C901" s="766" t="s">
        <v>586</v>
      </c>
      <c r="D901" s="767"/>
      <c r="E901" s="767"/>
      <c r="F901" s="767"/>
      <c r="G901" s="767"/>
      <c r="H901" s="767"/>
      <c r="I901" s="767"/>
      <c r="J901" s="767"/>
      <c r="K901" s="347"/>
    </row>
    <row r="902" spans="1:11" s="342" customFormat="1" ht="36.6" customHeight="1">
      <c r="A902" s="349" t="s">
        <v>583</v>
      </c>
      <c r="B902" s="340"/>
      <c r="C902" s="766" t="s">
        <v>584</v>
      </c>
      <c r="D902" s="767"/>
      <c r="E902" s="767"/>
      <c r="F902" s="767"/>
      <c r="G902" s="767"/>
      <c r="H902" s="767"/>
      <c r="I902" s="767"/>
      <c r="J902" s="767"/>
      <c r="K902" s="347"/>
    </row>
    <row r="903" spans="1:11" s="342" customFormat="1" ht="37.5" customHeight="1">
      <c r="A903" s="349" t="s">
        <v>587</v>
      </c>
      <c r="B903" s="340"/>
      <c r="C903" s="766" t="s">
        <v>588</v>
      </c>
      <c r="D903" s="767"/>
      <c r="E903" s="767"/>
      <c r="F903" s="767"/>
      <c r="G903" s="767"/>
      <c r="H903" s="767"/>
      <c r="I903" s="767"/>
      <c r="J903" s="767"/>
      <c r="K903" s="347"/>
    </row>
    <row r="904" spans="1:11" s="342" customFormat="1" ht="27.6" customHeight="1">
      <c r="A904" s="833" t="s">
        <v>307</v>
      </c>
      <c r="B904" s="834"/>
      <c r="C904" s="768" t="s">
        <v>686</v>
      </c>
      <c r="D904" s="769"/>
      <c r="E904" s="769"/>
      <c r="F904" s="769"/>
      <c r="G904" s="769"/>
      <c r="H904" s="769"/>
      <c r="I904" s="769"/>
      <c r="J904" s="769"/>
      <c r="K904" s="347"/>
    </row>
    <row r="905" spans="1:11" s="342" customFormat="1" ht="36.75" customHeight="1">
      <c r="A905" s="764" t="s">
        <v>97</v>
      </c>
      <c r="B905" s="765"/>
      <c r="C905" s="766" t="s">
        <v>589</v>
      </c>
      <c r="D905" s="767"/>
      <c r="E905" s="767"/>
      <c r="F905" s="767"/>
      <c r="G905" s="767"/>
      <c r="H905" s="767"/>
      <c r="I905" s="767"/>
      <c r="J905" s="767"/>
      <c r="K905" s="347"/>
    </row>
    <row r="906" spans="1:11" s="342" customFormat="1" ht="32.4" customHeight="1">
      <c r="A906" s="764" t="s">
        <v>170</v>
      </c>
      <c r="B906" s="765"/>
      <c r="C906" s="766" t="s">
        <v>590</v>
      </c>
      <c r="D906" s="767"/>
      <c r="E906" s="767"/>
      <c r="F906" s="767"/>
      <c r="G906" s="767"/>
      <c r="H906" s="767"/>
      <c r="I906" s="767"/>
      <c r="J906" s="767"/>
      <c r="K906" s="347"/>
    </row>
    <row r="907" spans="1:11" s="342" customFormat="1" ht="32.4" customHeight="1">
      <c r="A907" s="833" t="s">
        <v>687</v>
      </c>
      <c r="B907" s="834"/>
      <c r="C907" s="768" t="s">
        <v>688</v>
      </c>
      <c r="D907" s="769"/>
      <c r="E907" s="769"/>
      <c r="F907" s="769"/>
      <c r="G907" s="769"/>
      <c r="H907" s="769"/>
      <c r="I907" s="769"/>
      <c r="J907" s="769"/>
      <c r="K907" s="347"/>
    </row>
    <row r="908" spans="1:11" s="342" customFormat="1" ht="32.4" customHeight="1">
      <c r="A908" s="833" t="s">
        <v>689</v>
      </c>
      <c r="B908" s="834"/>
      <c r="C908" s="768" t="s">
        <v>690</v>
      </c>
      <c r="D908" s="769"/>
      <c r="E908" s="769"/>
      <c r="F908" s="769"/>
      <c r="G908" s="769"/>
      <c r="H908" s="769"/>
      <c r="I908" s="769"/>
      <c r="J908" s="769"/>
      <c r="K908" s="347"/>
    </row>
    <row r="909" spans="1:11" s="342" customFormat="1" ht="37.200000000000003" customHeight="1">
      <c r="A909" s="764" t="s">
        <v>591</v>
      </c>
      <c r="B909" s="765"/>
      <c r="C909" s="766" t="s">
        <v>592</v>
      </c>
      <c r="D909" s="767"/>
      <c r="E909" s="767"/>
      <c r="F909" s="767"/>
      <c r="G909" s="767"/>
      <c r="H909" s="767"/>
      <c r="I909" s="767"/>
      <c r="J909" s="767"/>
      <c r="K909" s="347"/>
    </row>
    <row r="910" spans="1:11" s="342" customFormat="1" ht="32.4" customHeight="1">
      <c r="A910" s="349" t="s">
        <v>521</v>
      </c>
      <c r="B910" s="340"/>
      <c r="C910" s="766" t="s">
        <v>573</v>
      </c>
      <c r="D910" s="767"/>
      <c r="E910" s="767"/>
      <c r="F910" s="767"/>
      <c r="G910" s="767"/>
      <c r="H910" s="767"/>
      <c r="I910" s="767"/>
      <c r="J910" s="767"/>
      <c r="K910" s="347"/>
    </row>
    <row r="911" spans="1:11" s="342" customFormat="1" ht="30.6" customHeight="1">
      <c r="A911" s="349" t="s">
        <v>204</v>
      </c>
      <c r="B911" s="340"/>
      <c r="C911" s="766" t="s">
        <v>593</v>
      </c>
      <c r="D911" s="767"/>
      <c r="E911" s="767"/>
      <c r="F911" s="767"/>
      <c r="G911" s="767"/>
      <c r="H911" s="767"/>
      <c r="I911" s="767"/>
      <c r="J911" s="767"/>
      <c r="K911" s="347"/>
    </row>
    <row r="912" spans="1:11" s="342" customFormat="1" ht="18.75" customHeight="1">
      <c r="A912" s="764" t="s">
        <v>550</v>
      </c>
      <c r="B912" s="765"/>
      <c r="C912" s="766" t="s">
        <v>594</v>
      </c>
      <c r="D912" s="767"/>
      <c r="E912" s="767"/>
      <c r="F912" s="767"/>
      <c r="G912" s="767"/>
      <c r="H912" s="767"/>
      <c r="I912" s="767"/>
      <c r="J912" s="767"/>
      <c r="K912" s="347"/>
    </row>
    <row r="913" spans="1:11" s="342" customFormat="1" ht="36.6" customHeight="1">
      <c r="A913" s="349" t="s">
        <v>595</v>
      </c>
      <c r="B913" s="340"/>
      <c r="C913" s="766" t="s">
        <v>596</v>
      </c>
      <c r="D913" s="767"/>
      <c r="E913" s="767"/>
      <c r="F913" s="767"/>
      <c r="G913" s="767"/>
      <c r="H913" s="767"/>
      <c r="I913" s="767"/>
      <c r="J913" s="767"/>
      <c r="K913" s="347"/>
    </row>
    <row r="914" spans="1:11" s="342" customFormat="1" ht="36.6" customHeight="1">
      <c r="A914" s="349" t="s">
        <v>597</v>
      </c>
      <c r="B914" s="340"/>
      <c r="C914" s="766" t="s">
        <v>598</v>
      </c>
      <c r="D914" s="767"/>
      <c r="E914" s="767"/>
      <c r="F914" s="767"/>
      <c r="G914" s="767"/>
      <c r="H914" s="767"/>
      <c r="I914" s="767"/>
      <c r="J914" s="767"/>
      <c r="K914" s="347"/>
    </row>
    <row r="915" spans="1:11" s="342" customFormat="1" ht="31.95" customHeight="1">
      <c r="A915" s="764" t="s">
        <v>599</v>
      </c>
      <c r="B915" s="765"/>
      <c r="C915" s="766" t="s">
        <v>600</v>
      </c>
      <c r="D915" s="767"/>
      <c r="E915" s="767"/>
      <c r="F915" s="767"/>
      <c r="G915" s="767"/>
      <c r="H915" s="767"/>
      <c r="I915" s="767"/>
      <c r="J915" s="767"/>
      <c r="K915" s="347"/>
    </row>
    <row r="916" spans="1:11" s="336" customFormat="1" ht="18.75" customHeight="1">
      <c r="A916" s="764" t="s">
        <v>601</v>
      </c>
      <c r="B916" s="765"/>
      <c r="C916" s="766" t="s">
        <v>602</v>
      </c>
      <c r="D916" s="767"/>
      <c r="E916" s="767"/>
      <c r="F916" s="767"/>
      <c r="G916" s="767"/>
      <c r="H916" s="767"/>
      <c r="I916" s="767"/>
      <c r="J916" s="767"/>
      <c r="K916" s="347"/>
    </row>
  </sheetData>
  <sheetProtection formatColumns="0" formatRows="0"/>
  <mergeCells count="201">
    <mergeCell ref="D835:E835"/>
    <mergeCell ref="A831:G831"/>
    <mergeCell ref="A738:C738"/>
    <mergeCell ref="A904:B904"/>
    <mergeCell ref="A907:B907"/>
    <mergeCell ref="C907:J907"/>
    <mergeCell ref="A908:B908"/>
    <mergeCell ref="C908:J908"/>
    <mergeCell ref="C884:J884"/>
    <mergeCell ref="A894:B894"/>
    <mergeCell ref="C894:J894"/>
    <mergeCell ref="A895:B895"/>
    <mergeCell ref="C895:J895"/>
    <mergeCell ref="C905:J905"/>
    <mergeCell ref="C906:J906"/>
    <mergeCell ref="C903:J903"/>
    <mergeCell ref="C889:J889"/>
    <mergeCell ref="A896:B896"/>
    <mergeCell ref="A889:B889"/>
    <mergeCell ref="C900:J900"/>
    <mergeCell ref="C902:J902"/>
    <mergeCell ref="C882:J882"/>
    <mergeCell ref="C886:J886"/>
    <mergeCell ref="C885:J885"/>
    <mergeCell ref="A885:B885"/>
    <mergeCell ref="C898:J898"/>
    <mergeCell ref="C899:J899"/>
    <mergeCell ref="A897:B897"/>
    <mergeCell ref="A890:B890"/>
    <mergeCell ref="A891:B891"/>
    <mergeCell ref="C896:J896"/>
    <mergeCell ref="A884:B884"/>
    <mergeCell ref="A883:B883"/>
    <mergeCell ref="C883:J883"/>
    <mergeCell ref="A713:C713"/>
    <mergeCell ref="A720:C720"/>
    <mergeCell ref="G106:I106"/>
    <mergeCell ref="B107:C107"/>
    <mergeCell ref="G107:I107"/>
    <mergeCell ref="F108:F109"/>
    <mergeCell ref="D698:D699"/>
    <mergeCell ref="D700:D701"/>
    <mergeCell ref="D691:D692"/>
    <mergeCell ref="A643:C643"/>
    <mergeCell ref="A644:C644"/>
    <mergeCell ref="A657:C657"/>
    <mergeCell ref="A687:C687"/>
    <mergeCell ref="A702:C702"/>
    <mergeCell ref="A700:C701"/>
    <mergeCell ref="A703:C704"/>
    <mergeCell ref="G193:H193"/>
    <mergeCell ref="G187:H187"/>
    <mergeCell ref="G188:H188"/>
    <mergeCell ref="G190:H190"/>
    <mergeCell ref="G191:H191"/>
    <mergeCell ref="G192:H192"/>
    <mergeCell ref="B106:C106"/>
    <mergeCell ref="A534:J534"/>
    <mergeCell ref="A1:J1"/>
    <mergeCell ref="A2:J2"/>
    <mergeCell ref="A4:J4"/>
    <mergeCell ref="A355:J355"/>
    <mergeCell ref="D18:E18"/>
    <mergeCell ref="A41:J41"/>
    <mergeCell ref="A23:G23"/>
    <mergeCell ref="E260:E261"/>
    <mergeCell ref="A39:J39"/>
    <mergeCell ref="A241:D242"/>
    <mergeCell ref="D20:E20"/>
    <mergeCell ref="B260:B261"/>
    <mergeCell ref="H260:H261"/>
    <mergeCell ref="F18:G18"/>
    <mergeCell ref="B98:C98"/>
    <mergeCell ref="H98:J98"/>
    <mergeCell ref="D69:G69"/>
    <mergeCell ref="G90:I95"/>
    <mergeCell ref="G89:I89"/>
    <mergeCell ref="B104:C104"/>
    <mergeCell ref="B105:C105"/>
    <mergeCell ref="G103:I103"/>
    <mergeCell ref="A115:J115"/>
    <mergeCell ref="B108:C109"/>
    <mergeCell ref="A16:B16"/>
    <mergeCell ref="F19:G20"/>
    <mergeCell ref="D19:E19"/>
    <mergeCell ref="C901:J901"/>
    <mergeCell ref="A878:J878"/>
    <mergeCell ref="B835:C835"/>
    <mergeCell ref="J838:J840"/>
    <mergeCell ref="G105:I105"/>
    <mergeCell ref="A678:J678"/>
    <mergeCell ref="A749:J749"/>
    <mergeCell ref="G82:I82"/>
    <mergeCell ref="F260:F261"/>
    <mergeCell ref="A85:J85"/>
    <mergeCell ref="A29:J31"/>
    <mergeCell ref="A33:J37"/>
    <mergeCell ref="C890:J890"/>
    <mergeCell ref="F98:G98"/>
    <mergeCell ref="A686:C686"/>
    <mergeCell ref="A823:J823"/>
    <mergeCell ref="D730:D731"/>
    <mergeCell ref="G83:I83"/>
    <mergeCell ref="G78:I78"/>
    <mergeCell ref="E96:E97"/>
    <mergeCell ref="A710:C710"/>
    <mergeCell ref="A915:B915"/>
    <mergeCell ref="A916:B916"/>
    <mergeCell ref="C915:J915"/>
    <mergeCell ref="C916:J916"/>
    <mergeCell ref="A912:B912"/>
    <mergeCell ref="C912:J912"/>
    <mergeCell ref="C911:J911"/>
    <mergeCell ref="C887:J887"/>
    <mergeCell ref="C888:J888"/>
    <mergeCell ref="A888:B888"/>
    <mergeCell ref="A906:B906"/>
    <mergeCell ref="A909:B909"/>
    <mergeCell ref="C909:J909"/>
    <mergeCell ref="A905:B905"/>
    <mergeCell ref="C891:J891"/>
    <mergeCell ref="C897:J897"/>
    <mergeCell ref="C892:J892"/>
    <mergeCell ref="C913:J913"/>
    <mergeCell ref="C904:J904"/>
    <mergeCell ref="C893:J893"/>
    <mergeCell ref="C910:J910"/>
    <mergeCell ref="C914:J914"/>
    <mergeCell ref="A99:J99"/>
    <mergeCell ref="A195:J195"/>
    <mergeCell ref="A256:J256"/>
    <mergeCell ref="A306:J306"/>
    <mergeCell ref="D98:E98"/>
    <mergeCell ref="A417:J417"/>
    <mergeCell ref="A479:J479"/>
    <mergeCell ref="D260:D261"/>
    <mergeCell ref="C260:C261"/>
    <mergeCell ref="G260:G261"/>
    <mergeCell ref="A260:A261"/>
    <mergeCell ref="E108:E109"/>
    <mergeCell ref="G104:I104"/>
    <mergeCell ref="G186:H186"/>
    <mergeCell ref="G189:H189"/>
    <mergeCell ref="G80:I80"/>
    <mergeCell ref="D71:G71"/>
    <mergeCell ref="D75:G75"/>
    <mergeCell ref="D73:G73"/>
    <mergeCell ref="G81:I81"/>
    <mergeCell ref="G79:I79"/>
    <mergeCell ref="D67:H67"/>
    <mergeCell ref="D72:G72"/>
    <mergeCell ref="D70:G70"/>
    <mergeCell ref="D68:I68"/>
    <mergeCell ref="B19:C19"/>
    <mergeCell ref="B18:C18"/>
    <mergeCell ref="B20:C20"/>
    <mergeCell ref="B79:C79"/>
    <mergeCell ref="B80:C80"/>
    <mergeCell ref="B81:C81"/>
    <mergeCell ref="B82:C82"/>
    <mergeCell ref="A150:B150"/>
    <mergeCell ref="A96:A97"/>
    <mergeCell ref="B89:C89"/>
    <mergeCell ref="B78:C78"/>
    <mergeCell ref="B103:C103"/>
    <mergeCell ref="B90:C90"/>
    <mergeCell ref="B91:C91"/>
    <mergeCell ref="B92:C92"/>
    <mergeCell ref="B93:C93"/>
    <mergeCell ref="B94:C94"/>
    <mergeCell ref="B95:C95"/>
    <mergeCell ref="B83:C83"/>
    <mergeCell ref="B96:C96"/>
    <mergeCell ref="B97:C97"/>
    <mergeCell ref="A108:A109"/>
    <mergeCell ref="A64:J64"/>
    <mergeCell ref="I65:J65"/>
    <mergeCell ref="I613:J613"/>
    <mergeCell ref="I679:J679"/>
    <mergeCell ref="I750:J750"/>
    <mergeCell ref="I824:J824"/>
    <mergeCell ref="I879:J879"/>
    <mergeCell ref="I116:J116"/>
    <mergeCell ref="I86:J86"/>
    <mergeCell ref="I100:J100"/>
    <mergeCell ref="I196:J196"/>
    <mergeCell ref="I257:J257"/>
    <mergeCell ref="I307:J307"/>
    <mergeCell ref="I356:J356"/>
    <mergeCell ref="I418:J418"/>
    <mergeCell ref="I480:J480"/>
    <mergeCell ref="I535:J535"/>
    <mergeCell ref="G96:I97"/>
    <mergeCell ref="G108:I109"/>
    <mergeCell ref="F650:H650"/>
    <mergeCell ref="A612:J612"/>
    <mergeCell ref="A627:C627"/>
    <mergeCell ref="A628:C628"/>
    <mergeCell ref="A641:C641"/>
    <mergeCell ref="A711:C711"/>
    <mergeCell ref="A712:C712"/>
  </mergeCells>
  <phoneticPr fontId="11" type="noConversion"/>
  <hyperlinks>
    <hyperlink ref="D20" r:id="rId1"/>
  </hyperlinks>
  <printOptions horizontalCentered="1"/>
  <pageMargins left="0.11811023622047245" right="7.874015748031496E-2" top="0.39370078740157483" bottom="0.31496062992125984" header="0.39370078740157483" footer="0.15748031496062992"/>
  <pageSetup paperSize="9" scale="40" fitToHeight="0" orientation="landscape" cellComments="atEnd" r:id="rId2"/>
  <headerFooter alignWithMargins="0">
    <oddFooter>&amp;LReporting Date: 31/07/2021&amp;C&amp;P of 18</oddFooter>
  </headerFooter>
  <rowBreaks count="17" manualBreakCount="17">
    <brk id="63" max="9" man="1"/>
    <brk id="84" max="9" man="1"/>
    <brk id="98" max="9" man="1"/>
    <brk id="114" max="9" man="1"/>
    <brk id="194" max="9" man="1"/>
    <brk id="255" max="9" man="1"/>
    <brk id="305" max="9" man="1"/>
    <brk id="354" max="9" man="1"/>
    <brk id="416" max="9" man="1"/>
    <brk id="478" max="9" man="1"/>
    <brk id="533" max="9" man="1"/>
    <brk id="63" max="9" man="1"/>
    <brk id="611" max="9" man="1"/>
    <brk id="677" max="9" man="1"/>
    <brk id="748" max="9" man="1"/>
    <brk id="822" max="9" man="1"/>
    <brk id="877" max="9"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21</vt:i4>
      </vt:variant>
    </vt:vector>
  </HeadingPairs>
  <TitlesOfParts>
    <vt:vector size="23" baseType="lpstr">
      <vt:lpstr>Ret. Principal Ledger</vt:lpstr>
      <vt:lpstr>Investor Report</vt:lpstr>
      <vt:lpstr>Assets</vt:lpstr>
      <vt:lpstr>Assets_Current_Correct</vt:lpstr>
      <vt:lpstr>Assets_Current_Mth</vt:lpstr>
      <vt:lpstr>Assets_Current_Period</vt:lpstr>
      <vt:lpstr>Assets_Prior_Correct</vt:lpstr>
      <vt:lpstr>Assets_Prior_Mth</vt:lpstr>
      <vt:lpstr>Current_Recoveries</vt:lpstr>
      <vt:lpstr>Funding_Current</vt:lpstr>
      <vt:lpstr>Funding_Prior</vt:lpstr>
      <vt:lpstr>'Investor Report'!Print_Area</vt:lpstr>
      <vt:lpstr>'Ret. Principal Ledger'!Print_Area</vt:lpstr>
      <vt:lpstr>Prior_Recoveries</vt:lpstr>
      <vt:lpstr>reporting_date</vt:lpstr>
      <vt:lpstr>reporting_period</vt:lpstr>
      <vt:lpstr>RPL</vt:lpstr>
      <vt:lpstr>RPL_data</vt:lpstr>
      <vt:lpstr>RPL_Ref_Point</vt:lpstr>
      <vt:lpstr>RPL_Waterfall_Data</vt:lpstr>
      <vt:lpstr>RPL_Waterfall_Data2</vt:lpstr>
      <vt:lpstr>Seller_current</vt:lpstr>
      <vt:lpstr>Seller_Prior</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Trotman,James</dc:creator>
  <cp:lastModifiedBy>Trotman,James</cp:lastModifiedBy>
  <cp:lastPrinted>2021-07-26T09:05:46Z</cp:lastPrinted>
  <dcterms:created xsi:type="dcterms:W3CDTF">2012-04-30T09:31:06Z</dcterms:created>
  <dcterms:modified xsi:type="dcterms:W3CDTF">2021-07-26T15:49:35Z</dcterms:modified>
</cp:coreProperties>
</file>